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DJW\Desktop\Tom F - upload\"/>
    </mc:Choice>
  </mc:AlternateContent>
  <bookViews>
    <workbookView xWindow="0" yWindow="0" windowWidth="17790" windowHeight="6840" tabRatio="893"/>
  </bookViews>
  <sheets>
    <sheet name="Introduction" sheetId="14" r:id="rId1"/>
    <sheet name="1 Enterprises" sheetId="13" r:id="rId2"/>
    <sheet name="2 Income Statement" sheetId="1" r:id="rId3"/>
    <sheet name="3 Fertilizer" sheetId="3" r:id="rId4"/>
    <sheet name="4 Pesticide" sheetId="5" r:id="rId5"/>
    <sheet name="5 Substrate" sheetId="4" r:id="rId6"/>
    <sheet name="6 Overwintering" sheetId="7" r:id="rId7"/>
    <sheet name="7 Labor Help" sheetId="12" r:id="rId8"/>
    <sheet name="8 Cost of Production" sheetId="2" r:id="rId9"/>
    <sheet name="9 COP Summary" sheetId="11" r:id="rId10"/>
    <sheet name="10 Sale Price Projection" sheetId="6" r:id="rId11"/>
    <sheet name="Strategic Profitability Model" sheetId="16" r:id="rId12"/>
    <sheet name="Sheet1" sheetId="15" r:id="rId13"/>
  </sheets>
  <definedNames>
    <definedName name="_xlnm.Print_Area" localSheetId="2">'2 Income Statement'!$B$1:$F$69</definedName>
    <definedName name="_xlnm.Print_Area" localSheetId="8">'8 Cost of Production'!$B$1:$G$85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K65" i="1" l="1"/>
  <c r="D65" i="1"/>
  <c r="K4" i="7"/>
  <c r="K5" i="7"/>
  <c r="K6" i="7"/>
  <c r="K7" i="7"/>
  <c r="K8" i="7"/>
  <c r="K9" i="7"/>
  <c r="K10" i="7"/>
  <c r="K11" i="7"/>
  <c r="K12" i="7"/>
  <c r="K13" i="7"/>
  <c r="K14" i="7"/>
  <c r="K15" i="7"/>
  <c r="K16" i="7"/>
  <c r="K17" i="7"/>
  <c r="K18" i="7"/>
  <c r="K19" i="7"/>
  <c r="K20" i="7"/>
  <c r="K21" i="7"/>
  <c r="K22" i="7"/>
  <c r="K23" i="7"/>
  <c r="K24" i="7"/>
  <c r="K25" i="7"/>
  <c r="K26" i="7"/>
  <c r="K27" i="7"/>
  <c r="K3" i="7"/>
  <c r="O6" i="5"/>
  <c r="O7" i="5"/>
  <c r="O8" i="5"/>
  <c r="O9" i="5"/>
  <c r="O10" i="5"/>
  <c r="O11" i="5"/>
  <c r="O12" i="5"/>
  <c r="O13" i="5"/>
  <c r="O14" i="5"/>
  <c r="O15" i="5"/>
  <c r="O16" i="5"/>
  <c r="O17" i="5"/>
  <c r="O18" i="5"/>
  <c r="O19" i="5"/>
  <c r="O20" i="5"/>
  <c r="O21" i="5"/>
  <c r="O22" i="5"/>
  <c r="O23" i="5"/>
  <c r="O24" i="5"/>
  <c r="O25" i="5"/>
  <c r="O26" i="5"/>
  <c r="O27" i="5"/>
  <c r="O28" i="5"/>
  <c r="O29" i="5"/>
  <c r="D13" i="13"/>
  <c r="D14" i="13"/>
  <c r="K5" i="5"/>
  <c r="L5" i="5"/>
  <c r="K32" i="5"/>
  <c r="L32" i="5"/>
  <c r="K59" i="5"/>
  <c r="L59" i="5"/>
  <c r="K86" i="5"/>
  <c r="L86" i="5"/>
  <c r="K113" i="5"/>
  <c r="L113" i="5"/>
  <c r="K140" i="5"/>
  <c r="L140" i="5"/>
  <c r="K167" i="5"/>
  <c r="L167" i="5"/>
  <c r="K194" i="5"/>
  <c r="L194" i="5"/>
  <c r="K221" i="5"/>
  <c r="L221" i="5"/>
  <c r="K248" i="5"/>
  <c r="L248" i="5"/>
  <c r="K275" i="5"/>
  <c r="L275" i="5"/>
  <c r="K302" i="5"/>
  <c r="L302" i="5"/>
  <c r="K329" i="5"/>
  <c r="L329" i="5"/>
  <c r="K356" i="5"/>
  <c r="L356" i="5"/>
  <c r="K383" i="5"/>
  <c r="L383" i="5"/>
  <c r="K410" i="5"/>
  <c r="L410" i="5"/>
  <c r="K437" i="5"/>
  <c r="L437" i="5"/>
  <c r="K464" i="5"/>
  <c r="L464" i="5"/>
  <c r="K491" i="5"/>
  <c r="L491" i="5"/>
  <c r="K518" i="5"/>
  <c r="L518" i="5"/>
  <c r="K545" i="5"/>
  <c r="L545" i="5"/>
  <c r="K572" i="5"/>
  <c r="L572" i="5"/>
  <c r="K599" i="5"/>
  <c r="L599" i="5"/>
  <c r="K626" i="5"/>
  <c r="L626" i="5"/>
  <c r="K653" i="5"/>
  <c r="L653" i="5"/>
  <c r="K680" i="5"/>
  <c r="L680" i="5"/>
  <c r="K707" i="5"/>
  <c r="L707" i="5"/>
  <c r="K734" i="5"/>
  <c r="L734" i="5"/>
  <c r="K761" i="5"/>
  <c r="L761" i="5"/>
  <c r="K788" i="5"/>
  <c r="L788" i="5"/>
  <c r="K815" i="5"/>
  <c r="L815" i="5"/>
  <c r="K842" i="5"/>
  <c r="L842" i="5"/>
  <c r="K869" i="5"/>
  <c r="L869" i="5"/>
  <c r="K896" i="5"/>
  <c r="L896" i="5"/>
  <c r="K923" i="5"/>
  <c r="L923" i="5"/>
  <c r="K950" i="5"/>
  <c r="L950" i="5"/>
  <c r="K977" i="5"/>
  <c r="L977" i="5"/>
  <c r="K1004" i="5"/>
  <c r="L1004" i="5"/>
  <c r="K1031" i="5"/>
  <c r="L1031" i="5"/>
  <c r="K1058" i="5"/>
  <c r="L1058" i="5"/>
  <c r="K1085" i="5"/>
  <c r="L1085" i="5"/>
  <c r="K1112" i="5"/>
  <c r="L1112" i="5"/>
  <c r="K1139" i="5"/>
  <c r="L1139" i="5"/>
  <c r="K1166" i="5"/>
  <c r="L1166" i="5"/>
  <c r="K1193" i="5"/>
  <c r="L1193" i="5"/>
  <c r="K1220" i="5"/>
  <c r="L1220" i="5"/>
  <c r="K1247" i="5"/>
  <c r="L1247" i="5"/>
  <c r="K1274" i="5"/>
  <c r="L1274" i="5"/>
  <c r="K1301" i="5"/>
  <c r="L1301" i="5"/>
  <c r="K1328" i="5"/>
  <c r="L1328" i="5"/>
  <c r="K1355" i="5"/>
  <c r="L1355" i="5"/>
  <c r="K1382" i="5"/>
  <c r="L1382" i="5"/>
  <c r="K1409" i="5"/>
  <c r="L1409" i="5"/>
  <c r="K1436" i="5"/>
  <c r="L1436" i="5"/>
  <c r="K1463" i="5"/>
  <c r="L1463" i="5"/>
  <c r="K1490" i="5"/>
  <c r="L1490" i="5"/>
  <c r="K1517" i="5"/>
  <c r="L1517" i="5"/>
  <c r="K1544" i="5"/>
  <c r="L1544" i="5"/>
  <c r="K1571" i="5"/>
  <c r="L1571" i="5"/>
  <c r="K1598" i="5"/>
  <c r="L1598" i="5"/>
  <c r="O5" i="5"/>
  <c r="AB13" i="13"/>
  <c r="AB14" i="13"/>
  <c r="K1622" i="5"/>
  <c r="L1622" i="5"/>
  <c r="J1622" i="5"/>
  <c r="B29" i="1"/>
  <c r="C1622" i="5"/>
  <c r="AA13" i="13"/>
  <c r="AA14" i="13"/>
  <c r="K1621" i="5"/>
  <c r="L1621" i="5"/>
  <c r="J1621" i="5"/>
  <c r="B28" i="1"/>
  <c r="C1621" i="5"/>
  <c r="Z13" i="13"/>
  <c r="Z14" i="13"/>
  <c r="K1620" i="5"/>
  <c r="L1620" i="5"/>
  <c r="J1620" i="5"/>
  <c r="B27" i="1"/>
  <c r="C1620" i="5"/>
  <c r="Y13" i="13"/>
  <c r="Y14" i="13"/>
  <c r="K1619" i="5"/>
  <c r="L1619" i="5"/>
  <c r="J1619" i="5"/>
  <c r="B26" i="1"/>
  <c r="C1619" i="5"/>
  <c r="X13" i="13"/>
  <c r="X14" i="13"/>
  <c r="K1618" i="5"/>
  <c r="L1618" i="5"/>
  <c r="J1618" i="5"/>
  <c r="B25" i="1"/>
  <c r="C1618" i="5"/>
  <c r="W13" i="13"/>
  <c r="W14" i="13"/>
  <c r="K1617" i="5"/>
  <c r="L1617" i="5"/>
  <c r="J1617" i="5"/>
  <c r="B24" i="1"/>
  <c r="C1617" i="5"/>
  <c r="V13" i="13"/>
  <c r="V14" i="13"/>
  <c r="K1616" i="5"/>
  <c r="L1616" i="5"/>
  <c r="J1616" i="5"/>
  <c r="B23" i="1"/>
  <c r="C1616" i="5"/>
  <c r="U13" i="13"/>
  <c r="U14" i="13"/>
  <c r="K1615" i="5"/>
  <c r="L1615" i="5"/>
  <c r="J1615" i="5"/>
  <c r="B22" i="1"/>
  <c r="C1615" i="5"/>
  <c r="T13" i="13"/>
  <c r="T14" i="13"/>
  <c r="K1614" i="5"/>
  <c r="L1614" i="5"/>
  <c r="J1614" i="5"/>
  <c r="B21" i="1"/>
  <c r="C1614" i="5"/>
  <c r="S13" i="13"/>
  <c r="S14" i="13"/>
  <c r="K1613" i="5"/>
  <c r="L1613" i="5"/>
  <c r="J1613" i="5"/>
  <c r="B20" i="1"/>
  <c r="C1613" i="5"/>
  <c r="R13" i="13"/>
  <c r="R14" i="13"/>
  <c r="K1612" i="5"/>
  <c r="L1612" i="5"/>
  <c r="J1612" i="5"/>
  <c r="B19" i="1"/>
  <c r="C1612" i="5"/>
  <c r="Q13" i="13"/>
  <c r="Q14" i="13"/>
  <c r="K1611" i="5"/>
  <c r="L1611" i="5"/>
  <c r="J1611" i="5"/>
  <c r="B18" i="1"/>
  <c r="C1611" i="5"/>
  <c r="P13" i="13"/>
  <c r="P14" i="13"/>
  <c r="K1610" i="5"/>
  <c r="L1610" i="5"/>
  <c r="J1610" i="5"/>
  <c r="B17" i="1"/>
  <c r="C1610" i="5"/>
  <c r="O13" i="13"/>
  <c r="O14" i="13"/>
  <c r="K1609" i="5"/>
  <c r="L1609" i="5"/>
  <c r="J1609" i="5"/>
  <c r="B16" i="1"/>
  <c r="C1609" i="5"/>
  <c r="N13" i="13"/>
  <c r="N14" i="13"/>
  <c r="K1608" i="5"/>
  <c r="L1608" i="5"/>
  <c r="J1608" i="5"/>
  <c r="B15" i="1"/>
  <c r="C1608" i="5"/>
  <c r="M13" i="13"/>
  <c r="M14" i="13"/>
  <c r="K1607" i="5"/>
  <c r="L1607" i="5"/>
  <c r="J1607" i="5"/>
  <c r="B14" i="1"/>
  <c r="C1607" i="5"/>
  <c r="L13" i="13"/>
  <c r="L14" i="13"/>
  <c r="K1606" i="5"/>
  <c r="L1606" i="5"/>
  <c r="J1606" i="5"/>
  <c r="B13" i="1"/>
  <c r="C1606" i="5"/>
  <c r="K13" i="13"/>
  <c r="K14" i="13"/>
  <c r="K1605" i="5"/>
  <c r="L1605" i="5"/>
  <c r="J1605" i="5"/>
  <c r="B12" i="1"/>
  <c r="C1605" i="5"/>
  <c r="J13" i="13"/>
  <c r="J14" i="13"/>
  <c r="K1604" i="5"/>
  <c r="L1604" i="5"/>
  <c r="J1604" i="5"/>
  <c r="B11" i="1"/>
  <c r="C1604" i="5"/>
  <c r="I13" i="13"/>
  <c r="I14" i="13"/>
  <c r="K1603" i="5"/>
  <c r="L1603" i="5"/>
  <c r="J1603" i="5"/>
  <c r="B10" i="1"/>
  <c r="C1603" i="5"/>
  <c r="H13" i="13"/>
  <c r="H14" i="13"/>
  <c r="K1602" i="5"/>
  <c r="L1602" i="5"/>
  <c r="J1602" i="5"/>
  <c r="B9" i="1"/>
  <c r="C1602" i="5"/>
  <c r="G13" i="13"/>
  <c r="G14" i="13"/>
  <c r="K1601" i="5"/>
  <c r="L1601" i="5"/>
  <c r="J1601" i="5"/>
  <c r="B8" i="1"/>
  <c r="C1601" i="5"/>
  <c r="F13" i="13"/>
  <c r="F14" i="13"/>
  <c r="K1600" i="5"/>
  <c r="L1600" i="5"/>
  <c r="J1600" i="5"/>
  <c r="B7" i="1"/>
  <c r="C1600" i="5"/>
  <c r="E13" i="13"/>
  <c r="E14" i="13"/>
  <c r="K1599" i="5"/>
  <c r="L1599" i="5"/>
  <c r="J1599" i="5"/>
  <c r="B6" i="1"/>
  <c r="C1599" i="5"/>
  <c r="J1598" i="5"/>
  <c r="B5" i="1"/>
  <c r="C1598" i="5"/>
  <c r="K1595" i="5"/>
  <c r="L1595" i="5"/>
  <c r="J1595" i="5"/>
  <c r="C1595" i="5"/>
  <c r="K1594" i="5"/>
  <c r="L1594" i="5"/>
  <c r="J1594" i="5"/>
  <c r="C1594" i="5"/>
  <c r="K1593" i="5"/>
  <c r="L1593" i="5"/>
  <c r="J1593" i="5"/>
  <c r="C1593" i="5"/>
  <c r="K1592" i="5"/>
  <c r="L1592" i="5"/>
  <c r="J1592" i="5"/>
  <c r="C1592" i="5"/>
  <c r="K1591" i="5"/>
  <c r="L1591" i="5"/>
  <c r="J1591" i="5"/>
  <c r="C1591" i="5"/>
  <c r="K1590" i="5"/>
  <c r="L1590" i="5"/>
  <c r="J1590" i="5"/>
  <c r="C1590" i="5"/>
  <c r="K1589" i="5"/>
  <c r="L1589" i="5"/>
  <c r="J1589" i="5"/>
  <c r="C1589" i="5"/>
  <c r="K1588" i="5"/>
  <c r="L1588" i="5"/>
  <c r="J1588" i="5"/>
  <c r="C1588" i="5"/>
  <c r="K1587" i="5"/>
  <c r="L1587" i="5"/>
  <c r="J1587" i="5"/>
  <c r="C1587" i="5"/>
  <c r="K1586" i="5"/>
  <c r="L1586" i="5"/>
  <c r="J1586" i="5"/>
  <c r="C1586" i="5"/>
  <c r="K1585" i="5"/>
  <c r="L1585" i="5"/>
  <c r="J1585" i="5"/>
  <c r="C1585" i="5"/>
  <c r="K1584" i="5"/>
  <c r="L1584" i="5"/>
  <c r="J1584" i="5"/>
  <c r="C1584" i="5"/>
  <c r="K1583" i="5"/>
  <c r="L1583" i="5"/>
  <c r="J1583" i="5"/>
  <c r="C1583" i="5"/>
  <c r="K1582" i="5"/>
  <c r="L1582" i="5"/>
  <c r="J1582" i="5"/>
  <c r="C1582" i="5"/>
  <c r="K1581" i="5"/>
  <c r="L1581" i="5"/>
  <c r="J1581" i="5"/>
  <c r="C1581" i="5"/>
  <c r="K1580" i="5"/>
  <c r="L1580" i="5"/>
  <c r="J1580" i="5"/>
  <c r="C1580" i="5"/>
  <c r="K1579" i="5"/>
  <c r="L1579" i="5"/>
  <c r="J1579" i="5"/>
  <c r="C1579" i="5"/>
  <c r="K1578" i="5"/>
  <c r="L1578" i="5"/>
  <c r="J1578" i="5"/>
  <c r="C1578" i="5"/>
  <c r="K1577" i="5"/>
  <c r="L1577" i="5"/>
  <c r="J1577" i="5"/>
  <c r="C1577" i="5"/>
  <c r="K1576" i="5"/>
  <c r="L1576" i="5"/>
  <c r="J1576" i="5"/>
  <c r="C1576" i="5"/>
  <c r="K1575" i="5"/>
  <c r="L1575" i="5"/>
  <c r="J1575" i="5"/>
  <c r="C1575" i="5"/>
  <c r="K1574" i="5"/>
  <c r="L1574" i="5"/>
  <c r="J1574" i="5"/>
  <c r="C1574" i="5"/>
  <c r="K1573" i="5"/>
  <c r="L1573" i="5"/>
  <c r="J1573" i="5"/>
  <c r="C1573" i="5"/>
  <c r="K1572" i="5"/>
  <c r="L1572" i="5"/>
  <c r="J1572" i="5"/>
  <c r="C1572" i="5"/>
  <c r="J1571" i="5"/>
  <c r="C1571" i="5"/>
  <c r="K1568" i="5"/>
  <c r="L1568" i="5"/>
  <c r="J1568" i="5"/>
  <c r="C1568" i="5"/>
  <c r="K1567" i="5"/>
  <c r="L1567" i="5"/>
  <c r="J1567" i="5"/>
  <c r="C1567" i="5"/>
  <c r="K1566" i="5"/>
  <c r="L1566" i="5"/>
  <c r="J1566" i="5"/>
  <c r="C1566" i="5"/>
  <c r="K1565" i="5"/>
  <c r="L1565" i="5"/>
  <c r="J1565" i="5"/>
  <c r="C1565" i="5"/>
  <c r="K1564" i="5"/>
  <c r="L1564" i="5"/>
  <c r="J1564" i="5"/>
  <c r="C1564" i="5"/>
  <c r="K1563" i="5"/>
  <c r="L1563" i="5"/>
  <c r="J1563" i="5"/>
  <c r="C1563" i="5"/>
  <c r="K1562" i="5"/>
  <c r="L1562" i="5"/>
  <c r="J1562" i="5"/>
  <c r="C1562" i="5"/>
  <c r="K1561" i="5"/>
  <c r="L1561" i="5"/>
  <c r="J1561" i="5"/>
  <c r="C1561" i="5"/>
  <c r="K1560" i="5"/>
  <c r="L1560" i="5"/>
  <c r="J1560" i="5"/>
  <c r="C1560" i="5"/>
  <c r="K1559" i="5"/>
  <c r="L1559" i="5"/>
  <c r="J1559" i="5"/>
  <c r="C1559" i="5"/>
  <c r="K1558" i="5"/>
  <c r="L1558" i="5"/>
  <c r="J1558" i="5"/>
  <c r="C1558" i="5"/>
  <c r="K1557" i="5"/>
  <c r="L1557" i="5"/>
  <c r="J1557" i="5"/>
  <c r="C1557" i="5"/>
  <c r="K1556" i="5"/>
  <c r="L1556" i="5"/>
  <c r="J1556" i="5"/>
  <c r="C1556" i="5"/>
  <c r="K1555" i="5"/>
  <c r="L1555" i="5"/>
  <c r="J1555" i="5"/>
  <c r="C1555" i="5"/>
  <c r="K1554" i="5"/>
  <c r="L1554" i="5"/>
  <c r="J1554" i="5"/>
  <c r="C1554" i="5"/>
  <c r="K1553" i="5"/>
  <c r="L1553" i="5"/>
  <c r="J1553" i="5"/>
  <c r="C1553" i="5"/>
  <c r="K1552" i="5"/>
  <c r="L1552" i="5"/>
  <c r="J1552" i="5"/>
  <c r="C1552" i="5"/>
  <c r="K1551" i="5"/>
  <c r="L1551" i="5"/>
  <c r="J1551" i="5"/>
  <c r="C1551" i="5"/>
  <c r="K1550" i="5"/>
  <c r="L1550" i="5"/>
  <c r="J1550" i="5"/>
  <c r="C1550" i="5"/>
  <c r="K1549" i="5"/>
  <c r="L1549" i="5"/>
  <c r="J1549" i="5"/>
  <c r="C1549" i="5"/>
  <c r="K1548" i="5"/>
  <c r="L1548" i="5"/>
  <c r="J1548" i="5"/>
  <c r="C1548" i="5"/>
  <c r="K1547" i="5"/>
  <c r="L1547" i="5"/>
  <c r="J1547" i="5"/>
  <c r="C1547" i="5"/>
  <c r="K1546" i="5"/>
  <c r="L1546" i="5"/>
  <c r="J1546" i="5"/>
  <c r="C1546" i="5"/>
  <c r="K1545" i="5"/>
  <c r="L1545" i="5"/>
  <c r="J1545" i="5"/>
  <c r="C1545" i="5"/>
  <c r="J1544" i="5"/>
  <c r="C1544" i="5"/>
  <c r="K1541" i="5"/>
  <c r="L1541" i="5"/>
  <c r="J1541" i="5"/>
  <c r="C1541" i="5"/>
  <c r="K1540" i="5"/>
  <c r="L1540" i="5"/>
  <c r="J1540" i="5"/>
  <c r="C1540" i="5"/>
  <c r="K1539" i="5"/>
  <c r="L1539" i="5"/>
  <c r="J1539" i="5"/>
  <c r="C1539" i="5"/>
  <c r="K1538" i="5"/>
  <c r="L1538" i="5"/>
  <c r="J1538" i="5"/>
  <c r="C1538" i="5"/>
  <c r="K1537" i="5"/>
  <c r="L1537" i="5"/>
  <c r="J1537" i="5"/>
  <c r="C1537" i="5"/>
  <c r="K1536" i="5"/>
  <c r="L1536" i="5"/>
  <c r="J1536" i="5"/>
  <c r="C1536" i="5"/>
  <c r="K1535" i="5"/>
  <c r="L1535" i="5"/>
  <c r="J1535" i="5"/>
  <c r="C1535" i="5"/>
  <c r="K1534" i="5"/>
  <c r="L1534" i="5"/>
  <c r="J1534" i="5"/>
  <c r="C1534" i="5"/>
  <c r="K1533" i="5"/>
  <c r="L1533" i="5"/>
  <c r="J1533" i="5"/>
  <c r="C1533" i="5"/>
  <c r="K1532" i="5"/>
  <c r="L1532" i="5"/>
  <c r="J1532" i="5"/>
  <c r="C1532" i="5"/>
  <c r="K1531" i="5"/>
  <c r="L1531" i="5"/>
  <c r="J1531" i="5"/>
  <c r="C1531" i="5"/>
  <c r="K1530" i="5"/>
  <c r="L1530" i="5"/>
  <c r="J1530" i="5"/>
  <c r="C1530" i="5"/>
  <c r="K1529" i="5"/>
  <c r="L1529" i="5"/>
  <c r="J1529" i="5"/>
  <c r="C1529" i="5"/>
  <c r="K1528" i="5"/>
  <c r="L1528" i="5"/>
  <c r="J1528" i="5"/>
  <c r="C1528" i="5"/>
  <c r="K1527" i="5"/>
  <c r="L1527" i="5"/>
  <c r="J1527" i="5"/>
  <c r="C1527" i="5"/>
  <c r="K1526" i="5"/>
  <c r="L1526" i="5"/>
  <c r="J1526" i="5"/>
  <c r="C1526" i="5"/>
  <c r="K1525" i="5"/>
  <c r="L1525" i="5"/>
  <c r="J1525" i="5"/>
  <c r="C1525" i="5"/>
  <c r="K1524" i="5"/>
  <c r="L1524" i="5"/>
  <c r="J1524" i="5"/>
  <c r="C1524" i="5"/>
  <c r="K1523" i="5"/>
  <c r="L1523" i="5"/>
  <c r="J1523" i="5"/>
  <c r="C1523" i="5"/>
  <c r="K1522" i="5"/>
  <c r="L1522" i="5"/>
  <c r="J1522" i="5"/>
  <c r="C1522" i="5"/>
  <c r="K1521" i="5"/>
  <c r="L1521" i="5"/>
  <c r="J1521" i="5"/>
  <c r="C1521" i="5"/>
  <c r="K1520" i="5"/>
  <c r="L1520" i="5"/>
  <c r="J1520" i="5"/>
  <c r="C1520" i="5"/>
  <c r="K1519" i="5"/>
  <c r="L1519" i="5"/>
  <c r="J1519" i="5"/>
  <c r="C1519" i="5"/>
  <c r="K1518" i="5"/>
  <c r="L1518" i="5"/>
  <c r="J1518" i="5"/>
  <c r="C1518" i="5"/>
  <c r="J1517" i="5"/>
  <c r="C1517" i="5"/>
  <c r="K1514" i="5"/>
  <c r="L1514" i="5"/>
  <c r="J1514" i="5"/>
  <c r="C1514" i="5"/>
  <c r="K1513" i="5"/>
  <c r="L1513" i="5"/>
  <c r="J1513" i="5"/>
  <c r="C1513" i="5"/>
  <c r="K1512" i="5"/>
  <c r="L1512" i="5"/>
  <c r="J1512" i="5"/>
  <c r="C1512" i="5"/>
  <c r="K1511" i="5"/>
  <c r="L1511" i="5"/>
  <c r="J1511" i="5"/>
  <c r="C1511" i="5"/>
  <c r="K1510" i="5"/>
  <c r="L1510" i="5"/>
  <c r="J1510" i="5"/>
  <c r="C1510" i="5"/>
  <c r="K1509" i="5"/>
  <c r="L1509" i="5"/>
  <c r="J1509" i="5"/>
  <c r="C1509" i="5"/>
  <c r="K1508" i="5"/>
  <c r="L1508" i="5"/>
  <c r="J1508" i="5"/>
  <c r="C1508" i="5"/>
  <c r="K1507" i="5"/>
  <c r="L1507" i="5"/>
  <c r="J1507" i="5"/>
  <c r="C1507" i="5"/>
  <c r="K1506" i="5"/>
  <c r="L1506" i="5"/>
  <c r="J1506" i="5"/>
  <c r="C1506" i="5"/>
  <c r="K1505" i="5"/>
  <c r="L1505" i="5"/>
  <c r="J1505" i="5"/>
  <c r="C1505" i="5"/>
  <c r="K1504" i="5"/>
  <c r="L1504" i="5"/>
  <c r="J1504" i="5"/>
  <c r="C1504" i="5"/>
  <c r="K1503" i="5"/>
  <c r="L1503" i="5"/>
  <c r="J1503" i="5"/>
  <c r="C1503" i="5"/>
  <c r="K1502" i="5"/>
  <c r="L1502" i="5"/>
  <c r="J1502" i="5"/>
  <c r="C1502" i="5"/>
  <c r="K1501" i="5"/>
  <c r="L1501" i="5"/>
  <c r="J1501" i="5"/>
  <c r="C1501" i="5"/>
  <c r="K1500" i="5"/>
  <c r="L1500" i="5"/>
  <c r="J1500" i="5"/>
  <c r="C1500" i="5"/>
  <c r="K1499" i="5"/>
  <c r="L1499" i="5"/>
  <c r="J1499" i="5"/>
  <c r="C1499" i="5"/>
  <c r="K1498" i="5"/>
  <c r="L1498" i="5"/>
  <c r="J1498" i="5"/>
  <c r="C1498" i="5"/>
  <c r="K1497" i="5"/>
  <c r="L1497" i="5"/>
  <c r="J1497" i="5"/>
  <c r="C1497" i="5"/>
  <c r="K1496" i="5"/>
  <c r="L1496" i="5"/>
  <c r="J1496" i="5"/>
  <c r="C1496" i="5"/>
  <c r="K1495" i="5"/>
  <c r="L1495" i="5"/>
  <c r="J1495" i="5"/>
  <c r="C1495" i="5"/>
  <c r="K1494" i="5"/>
  <c r="L1494" i="5"/>
  <c r="J1494" i="5"/>
  <c r="C1494" i="5"/>
  <c r="K1493" i="5"/>
  <c r="L1493" i="5"/>
  <c r="J1493" i="5"/>
  <c r="C1493" i="5"/>
  <c r="K1492" i="5"/>
  <c r="L1492" i="5"/>
  <c r="J1492" i="5"/>
  <c r="C1492" i="5"/>
  <c r="K1491" i="5"/>
  <c r="L1491" i="5"/>
  <c r="J1491" i="5"/>
  <c r="C1491" i="5"/>
  <c r="J1490" i="5"/>
  <c r="C1490" i="5"/>
  <c r="K1487" i="5"/>
  <c r="L1487" i="5"/>
  <c r="J1487" i="5"/>
  <c r="C1487" i="5"/>
  <c r="K1486" i="5"/>
  <c r="L1486" i="5"/>
  <c r="J1486" i="5"/>
  <c r="C1486" i="5"/>
  <c r="K1485" i="5"/>
  <c r="L1485" i="5"/>
  <c r="J1485" i="5"/>
  <c r="C1485" i="5"/>
  <c r="K1484" i="5"/>
  <c r="L1484" i="5"/>
  <c r="J1484" i="5"/>
  <c r="C1484" i="5"/>
  <c r="K1483" i="5"/>
  <c r="L1483" i="5"/>
  <c r="J1483" i="5"/>
  <c r="C1483" i="5"/>
  <c r="K1482" i="5"/>
  <c r="L1482" i="5"/>
  <c r="J1482" i="5"/>
  <c r="C1482" i="5"/>
  <c r="K1481" i="5"/>
  <c r="L1481" i="5"/>
  <c r="J1481" i="5"/>
  <c r="C1481" i="5"/>
  <c r="K1480" i="5"/>
  <c r="L1480" i="5"/>
  <c r="J1480" i="5"/>
  <c r="C1480" i="5"/>
  <c r="K1479" i="5"/>
  <c r="L1479" i="5"/>
  <c r="J1479" i="5"/>
  <c r="C1479" i="5"/>
  <c r="K1478" i="5"/>
  <c r="L1478" i="5"/>
  <c r="J1478" i="5"/>
  <c r="C1478" i="5"/>
  <c r="K1477" i="5"/>
  <c r="L1477" i="5"/>
  <c r="J1477" i="5"/>
  <c r="C1477" i="5"/>
  <c r="K1476" i="5"/>
  <c r="L1476" i="5"/>
  <c r="J1476" i="5"/>
  <c r="C1476" i="5"/>
  <c r="K1475" i="5"/>
  <c r="L1475" i="5"/>
  <c r="J1475" i="5"/>
  <c r="C1475" i="5"/>
  <c r="K1474" i="5"/>
  <c r="L1474" i="5"/>
  <c r="J1474" i="5"/>
  <c r="C1474" i="5"/>
  <c r="K1473" i="5"/>
  <c r="L1473" i="5"/>
  <c r="J1473" i="5"/>
  <c r="C1473" i="5"/>
  <c r="K1472" i="5"/>
  <c r="L1472" i="5"/>
  <c r="J1472" i="5"/>
  <c r="C1472" i="5"/>
  <c r="K1471" i="5"/>
  <c r="L1471" i="5"/>
  <c r="J1471" i="5"/>
  <c r="C1471" i="5"/>
  <c r="K1470" i="5"/>
  <c r="L1470" i="5"/>
  <c r="J1470" i="5"/>
  <c r="C1470" i="5"/>
  <c r="K1469" i="5"/>
  <c r="L1469" i="5"/>
  <c r="J1469" i="5"/>
  <c r="C1469" i="5"/>
  <c r="K1468" i="5"/>
  <c r="L1468" i="5"/>
  <c r="J1468" i="5"/>
  <c r="C1468" i="5"/>
  <c r="K1467" i="5"/>
  <c r="L1467" i="5"/>
  <c r="J1467" i="5"/>
  <c r="C1467" i="5"/>
  <c r="K1466" i="5"/>
  <c r="L1466" i="5"/>
  <c r="J1466" i="5"/>
  <c r="C1466" i="5"/>
  <c r="K1465" i="5"/>
  <c r="L1465" i="5"/>
  <c r="J1465" i="5"/>
  <c r="C1465" i="5"/>
  <c r="K1464" i="5"/>
  <c r="L1464" i="5"/>
  <c r="J1464" i="5"/>
  <c r="C1464" i="5"/>
  <c r="J1463" i="5"/>
  <c r="C1463" i="5"/>
  <c r="K1460" i="5"/>
  <c r="L1460" i="5"/>
  <c r="J1460" i="5"/>
  <c r="C1460" i="5"/>
  <c r="K1459" i="5"/>
  <c r="L1459" i="5"/>
  <c r="J1459" i="5"/>
  <c r="C1459" i="5"/>
  <c r="K1458" i="5"/>
  <c r="L1458" i="5"/>
  <c r="J1458" i="5"/>
  <c r="C1458" i="5"/>
  <c r="K1457" i="5"/>
  <c r="L1457" i="5"/>
  <c r="J1457" i="5"/>
  <c r="C1457" i="5"/>
  <c r="K1456" i="5"/>
  <c r="L1456" i="5"/>
  <c r="J1456" i="5"/>
  <c r="C1456" i="5"/>
  <c r="K1455" i="5"/>
  <c r="L1455" i="5"/>
  <c r="J1455" i="5"/>
  <c r="C1455" i="5"/>
  <c r="K1454" i="5"/>
  <c r="L1454" i="5"/>
  <c r="J1454" i="5"/>
  <c r="C1454" i="5"/>
  <c r="K1453" i="5"/>
  <c r="L1453" i="5"/>
  <c r="J1453" i="5"/>
  <c r="C1453" i="5"/>
  <c r="K1452" i="5"/>
  <c r="L1452" i="5"/>
  <c r="J1452" i="5"/>
  <c r="C1452" i="5"/>
  <c r="K1451" i="5"/>
  <c r="L1451" i="5"/>
  <c r="J1451" i="5"/>
  <c r="C1451" i="5"/>
  <c r="K1450" i="5"/>
  <c r="L1450" i="5"/>
  <c r="J1450" i="5"/>
  <c r="C1450" i="5"/>
  <c r="K1449" i="5"/>
  <c r="L1449" i="5"/>
  <c r="J1449" i="5"/>
  <c r="C1449" i="5"/>
  <c r="K1448" i="5"/>
  <c r="L1448" i="5"/>
  <c r="J1448" i="5"/>
  <c r="C1448" i="5"/>
  <c r="K1447" i="5"/>
  <c r="L1447" i="5"/>
  <c r="J1447" i="5"/>
  <c r="C1447" i="5"/>
  <c r="K1446" i="5"/>
  <c r="L1446" i="5"/>
  <c r="J1446" i="5"/>
  <c r="C1446" i="5"/>
  <c r="K1445" i="5"/>
  <c r="L1445" i="5"/>
  <c r="J1445" i="5"/>
  <c r="C1445" i="5"/>
  <c r="K1444" i="5"/>
  <c r="L1444" i="5"/>
  <c r="J1444" i="5"/>
  <c r="C1444" i="5"/>
  <c r="K1443" i="5"/>
  <c r="L1443" i="5"/>
  <c r="J1443" i="5"/>
  <c r="C1443" i="5"/>
  <c r="K1442" i="5"/>
  <c r="L1442" i="5"/>
  <c r="J1442" i="5"/>
  <c r="C1442" i="5"/>
  <c r="K1441" i="5"/>
  <c r="L1441" i="5"/>
  <c r="J1441" i="5"/>
  <c r="C1441" i="5"/>
  <c r="K1440" i="5"/>
  <c r="L1440" i="5"/>
  <c r="J1440" i="5"/>
  <c r="C1440" i="5"/>
  <c r="K1439" i="5"/>
  <c r="L1439" i="5"/>
  <c r="J1439" i="5"/>
  <c r="C1439" i="5"/>
  <c r="K1438" i="5"/>
  <c r="L1438" i="5"/>
  <c r="J1438" i="5"/>
  <c r="C1438" i="5"/>
  <c r="K1437" i="5"/>
  <c r="L1437" i="5"/>
  <c r="J1437" i="5"/>
  <c r="C1437" i="5"/>
  <c r="J1436" i="5"/>
  <c r="C1436" i="5"/>
  <c r="K1433" i="5"/>
  <c r="L1433" i="5"/>
  <c r="J1433" i="5"/>
  <c r="C1433" i="5"/>
  <c r="K1432" i="5"/>
  <c r="L1432" i="5"/>
  <c r="J1432" i="5"/>
  <c r="C1432" i="5"/>
  <c r="K1431" i="5"/>
  <c r="L1431" i="5"/>
  <c r="J1431" i="5"/>
  <c r="C1431" i="5"/>
  <c r="K1430" i="5"/>
  <c r="L1430" i="5"/>
  <c r="J1430" i="5"/>
  <c r="C1430" i="5"/>
  <c r="K1429" i="5"/>
  <c r="L1429" i="5"/>
  <c r="J1429" i="5"/>
  <c r="C1429" i="5"/>
  <c r="K1428" i="5"/>
  <c r="L1428" i="5"/>
  <c r="J1428" i="5"/>
  <c r="C1428" i="5"/>
  <c r="K1427" i="5"/>
  <c r="L1427" i="5"/>
  <c r="J1427" i="5"/>
  <c r="C1427" i="5"/>
  <c r="K1426" i="5"/>
  <c r="L1426" i="5"/>
  <c r="J1426" i="5"/>
  <c r="C1426" i="5"/>
  <c r="K1425" i="5"/>
  <c r="L1425" i="5"/>
  <c r="J1425" i="5"/>
  <c r="C1425" i="5"/>
  <c r="K1424" i="5"/>
  <c r="L1424" i="5"/>
  <c r="J1424" i="5"/>
  <c r="C1424" i="5"/>
  <c r="K1423" i="5"/>
  <c r="L1423" i="5"/>
  <c r="J1423" i="5"/>
  <c r="C1423" i="5"/>
  <c r="K1422" i="5"/>
  <c r="L1422" i="5"/>
  <c r="J1422" i="5"/>
  <c r="C1422" i="5"/>
  <c r="K1421" i="5"/>
  <c r="L1421" i="5"/>
  <c r="J1421" i="5"/>
  <c r="C1421" i="5"/>
  <c r="K1420" i="5"/>
  <c r="L1420" i="5"/>
  <c r="J1420" i="5"/>
  <c r="C1420" i="5"/>
  <c r="K1419" i="5"/>
  <c r="L1419" i="5"/>
  <c r="J1419" i="5"/>
  <c r="C1419" i="5"/>
  <c r="K1418" i="5"/>
  <c r="L1418" i="5"/>
  <c r="J1418" i="5"/>
  <c r="C1418" i="5"/>
  <c r="K1417" i="5"/>
  <c r="L1417" i="5"/>
  <c r="J1417" i="5"/>
  <c r="C1417" i="5"/>
  <c r="K1416" i="5"/>
  <c r="L1416" i="5"/>
  <c r="J1416" i="5"/>
  <c r="C1416" i="5"/>
  <c r="K1415" i="5"/>
  <c r="L1415" i="5"/>
  <c r="J1415" i="5"/>
  <c r="C1415" i="5"/>
  <c r="K1414" i="5"/>
  <c r="L1414" i="5"/>
  <c r="J1414" i="5"/>
  <c r="C1414" i="5"/>
  <c r="K1413" i="5"/>
  <c r="L1413" i="5"/>
  <c r="J1413" i="5"/>
  <c r="C1413" i="5"/>
  <c r="K1412" i="5"/>
  <c r="L1412" i="5"/>
  <c r="J1412" i="5"/>
  <c r="C1412" i="5"/>
  <c r="K1411" i="5"/>
  <c r="L1411" i="5"/>
  <c r="J1411" i="5"/>
  <c r="C1411" i="5"/>
  <c r="K1410" i="5"/>
  <c r="L1410" i="5"/>
  <c r="J1410" i="5"/>
  <c r="C1410" i="5"/>
  <c r="J1409" i="5"/>
  <c r="C1409" i="5"/>
  <c r="K1406" i="5"/>
  <c r="L1406" i="5"/>
  <c r="J1406" i="5"/>
  <c r="C1406" i="5"/>
  <c r="K1405" i="5"/>
  <c r="L1405" i="5"/>
  <c r="J1405" i="5"/>
  <c r="C1405" i="5"/>
  <c r="K1404" i="5"/>
  <c r="L1404" i="5"/>
  <c r="J1404" i="5"/>
  <c r="C1404" i="5"/>
  <c r="K1403" i="5"/>
  <c r="L1403" i="5"/>
  <c r="J1403" i="5"/>
  <c r="C1403" i="5"/>
  <c r="K1402" i="5"/>
  <c r="L1402" i="5"/>
  <c r="J1402" i="5"/>
  <c r="C1402" i="5"/>
  <c r="K1401" i="5"/>
  <c r="L1401" i="5"/>
  <c r="J1401" i="5"/>
  <c r="C1401" i="5"/>
  <c r="K1400" i="5"/>
  <c r="L1400" i="5"/>
  <c r="J1400" i="5"/>
  <c r="C1400" i="5"/>
  <c r="K1399" i="5"/>
  <c r="L1399" i="5"/>
  <c r="J1399" i="5"/>
  <c r="C1399" i="5"/>
  <c r="K1398" i="5"/>
  <c r="L1398" i="5"/>
  <c r="J1398" i="5"/>
  <c r="C1398" i="5"/>
  <c r="K1397" i="5"/>
  <c r="L1397" i="5"/>
  <c r="J1397" i="5"/>
  <c r="C1397" i="5"/>
  <c r="K1396" i="5"/>
  <c r="L1396" i="5"/>
  <c r="J1396" i="5"/>
  <c r="C1396" i="5"/>
  <c r="K1395" i="5"/>
  <c r="L1395" i="5"/>
  <c r="J1395" i="5"/>
  <c r="C1395" i="5"/>
  <c r="K1394" i="5"/>
  <c r="L1394" i="5"/>
  <c r="J1394" i="5"/>
  <c r="C1394" i="5"/>
  <c r="K1393" i="5"/>
  <c r="L1393" i="5"/>
  <c r="J1393" i="5"/>
  <c r="C1393" i="5"/>
  <c r="K1392" i="5"/>
  <c r="L1392" i="5"/>
  <c r="J1392" i="5"/>
  <c r="C1392" i="5"/>
  <c r="K1391" i="5"/>
  <c r="L1391" i="5"/>
  <c r="J1391" i="5"/>
  <c r="C1391" i="5"/>
  <c r="K1390" i="5"/>
  <c r="L1390" i="5"/>
  <c r="J1390" i="5"/>
  <c r="C1390" i="5"/>
  <c r="K1389" i="5"/>
  <c r="L1389" i="5"/>
  <c r="J1389" i="5"/>
  <c r="C1389" i="5"/>
  <c r="K1388" i="5"/>
  <c r="L1388" i="5"/>
  <c r="J1388" i="5"/>
  <c r="C1388" i="5"/>
  <c r="K1387" i="5"/>
  <c r="L1387" i="5"/>
  <c r="J1387" i="5"/>
  <c r="C1387" i="5"/>
  <c r="K1386" i="5"/>
  <c r="L1386" i="5"/>
  <c r="J1386" i="5"/>
  <c r="C1386" i="5"/>
  <c r="K1385" i="5"/>
  <c r="L1385" i="5"/>
  <c r="J1385" i="5"/>
  <c r="C1385" i="5"/>
  <c r="K1384" i="5"/>
  <c r="L1384" i="5"/>
  <c r="J1384" i="5"/>
  <c r="C1384" i="5"/>
  <c r="K1383" i="5"/>
  <c r="L1383" i="5"/>
  <c r="J1383" i="5"/>
  <c r="C1383" i="5"/>
  <c r="J1382" i="5"/>
  <c r="C1382" i="5"/>
  <c r="K1379" i="5"/>
  <c r="L1379" i="5"/>
  <c r="J1379" i="5"/>
  <c r="C1379" i="5"/>
  <c r="K1378" i="5"/>
  <c r="L1378" i="5"/>
  <c r="J1378" i="5"/>
  <c r="C1378" i="5"/>
  <c r="K1377" i="5"/>
  <c r="L1377" i="5"/>
  <c r="J1377" i="5"/>
  <c r="C1377" i="5"/>
  <c r="K1376" i="5"/>
  <c r="L1376" i="5"/>
  <c r="J1376" i="5"/>
  <c r="C1376" i="5"/>
  <c r="K1375" i="5"/>
  <c r="L1375" i="5"/>
  <c r="J1375" i="5"/>
  <c r="C1375" i="5"/>
  <c r="K1374" i="5"/>
  <c r="L1374" i="5"/>
  <c r="J1374" i="5"/>
  <c r="C1374" i="5"/>
  <c r="K1373" i="5"/>
  <c r="L1373" i="5"/>
  <c r="J1373" i="5"/>
  <c r="C1373" i="5"/>
  <c r="K1372" i="5"/>
  <c r="L1372" i="5"/>
  <c r="J1372" i="5"/>
  <c r="C1372" i="5"/>
  <c r="K1371" i="5"/>
  <c r="L1371" i="5"/>
  <c r="J1371" i="5"/>
  <c r="C1371" i="5"/>
  <c r="K1370" i="5"/>
  <c r="L1370" i="5"/>
  <c r="J1370" i="5"/>
  <c r="C1370" i="5"/>
  <c r="K1369" i="5"/>
  <c r="L1369" i="5"/>
  <c r="J1369" i="5"/>
  <c r="C1369" i="5"/>
  <c r="K1368" i="5"/>
  <c r="L1368" i="5"/>
  <c r="J1368" i="5"/>
  <c r="C1368" i="5"/>
  <c r="K1367" i="5"/>
  <c r="L1367" i="5"/>
  <c r="J1367" i="5"/>
  <c r="C1367" i="5"/>
  <c r="K1366" i="5"/>
  <c r="L1366" i="5"/>
  <c r="J1366" i="5"/>
  <c r="C1366" i="5"/>
  <c r="K1365" i="5"/>
  <c r="L1365" i="5"/>
  <c r="J1365" i="5"/>
  <c r="C1365" i="5"/>
  <c r="K1364" i="5"/>
  <c r="L1364" i="5"/>
  <c r="J1364" i="5"/>
  <c r="C1364" i="5"/>
  <c r="K1363" i="5"/>
  <c r="L1363" i="5"/>
  <c r="J1363" i="5"/>
  <c r="C1363" i="5"/>
  <c r="K1362" i="5"/>
  <c r="L1362" i="5"/>
  <c r="J1362" i="5"/>
  <c r="C1362" i="5"/>
  <c r="K1361" i="5"/>
  <c r="L1361" i="5"/>
  <c r="J1361" i="5"/>
  <c r="C1361" i="5"/>
  <c r="K1360" i="5"/>
  <c r="L1360" i="5"/>
  <c r="J1360" i="5"/>
  <c r="C1360" i="5"/>
  <c r="K1359" i="5"/>
  <c r="L1359" i="5"/>
  <c r="J1359" i="5"/>
  <c r="C1359" i="5"/>
  <c r="K1358" i="5"/>
  <c r="L1358" i="5"/>
  <c r="J1358" i="5"/>
  <c r="C1358" i="5"/>
  <c r="K1357" i="5"/>
  <c r="L1357" i="5"/>
  <c r="J1357" i="5"/>
  <c r="C1357" i="5"/>
  <c r="K1356" i="5"/>
  <c r="L1356" i="5"/>
  <c r="J1356" i="5"/>
  <c r="C1356" i="5"/>
  <c r="J1355" i="5"/>
  <c r="C1355" i="5"/>
  <c r="K1352" i="5"/>
  <c r="L1352" i="5"/>
  <c r="J1352" i="5"/>
  <c r="C1352" i="5"/>
  <c r="K1351" i="5"/>
  <c r="L1351" i="5"/>
  <c r="J1351" i="5"/>
  <c r="C1351" i="5"/>
  <c r="K1350" i="5"/>
  <c r="L1350" i="5"/>
  <c r="J1350" i="5"/>
  <c r="C1350" i="5"/>
  <c r="K1349" i="5"/>
  <c r="L1349" i="5"/>
  <c r="J1349" i="5"/>
  <c r="C1349" i="5"/>
  <c r="K1348" i="5"/>
  <c r="L1348" i="5"/>
  <c r="J1348" i="5"/>
  <c r="C1348" i="5"/>
  <c r="K1347" i="5"/>
  <c r="L1347" i="5"/>
  <c r="J1347" i="5"/>
  <c r="C1347" i="5"/>
  <c r="K1346" i="5"/>
  <c r="L1346" i="5"/>
  <c r="J1346" i="5"/>
  <c r="C1346" i="5"/>
  <c r="K1345" i="5"/>
  <c r="L1345" i="5"/>
  <c r="J1345" i="5"/>
  <c r="C1345" i="5"/>
  <c r="K1344" i="5"/>
  <c r="L1344" i="5"/>
  <c r="J1344" i="5"/>
  <c r="C1344" i="5"/>
  <c r="K1343" i="5"/>
  <c r="L1343" i="5"/>
  <c r="J1343" i="5"/>
  <c r="C1343" i="5"/>
  <c r="K1342" i="5"/>
  <c r="L1342" i="5"/>
  <c r="J1342" i="5"/>
  <c r="C1342" i="5"/>
  <c r="K1341" i="5"/>
  <c r="L1341" i="5"/>
  <c r="J1341" i="5"/>
  <c r="C1341" i="5"/>
  <c r="K1340" i="5"/>
  <c r="L1340" i="5"/>
  <c r="J1340" i="5"/>
  <c r="C1340" i="5"/>
  <c r="K1339" i="5"/>
  <c r="L1339" i="5"/>
  <c r="J1339" i="5"/>
  <c r="C1339" i="5"/>
  <c r="K1338" i="5"/>
  <c r="L1338" i="5"/>
  <c r="J1338" i="5"/>
  <c r="C1338" i="5"/>
  <c r="K1337" i="5"/>
  <c r="L1337" i="5"/>
  <c r="J1337" i="5"/>
  <c r="C1337" i="5"/>
  <c r="K1336" i="5"/>
  <c r="L1336" i="5"/>
  <c r="J1336" i="5"/>
  <c r="C1336" i="5"/>
  <c r="K1335" i="5"/>
  <c r="L1335" i="5"/>
  <c r="J1335" i="5"/>
  <c r="C1335" i="5"/>
  <c r="K1334" i="5"/>
  <c r="L1334" i="5"/>
  <c r="J1334" i="5"/>
  <c r="C1334" i="5"/>
  <c r="K1333" i="5"/>
  <c r="L1333" i="5"/>
  <c r="J1333" i="5"/>
  <c r="C1333" i="5"/>
  <c r="K1332" i="5"/>
  <c r="L1332" i="5"/>
  <c r="J1332" i="5"/>
  <c r="C1332" i="5"/>
  <c r="K1331" i="5"/>
  <c r="L1331" i="5"/>
  <c r="J1331" i="5"/>
  <c r="C1331" i="5"/>
  <c r="K1330" i="5"/>
  <c r="L1330" i="5"/>
  <c r="J1330" i="5"/>
  <c r="C1330" i="5"/>
  <c r="K1329" i="5"/>
  <c r="L1329" i="5"/>
  <c r="J1329" i="5"/>
  <c r="C1329" i="5"/>
  <c r="J1328" i="5"/>
  <c r="C1328" i="5"/>
  <c r="K1325" i="5"/>
  <c r="L1325" i="5"/>
  <c r="J1325" i="5"/>
  <c r="C1325" i="5"/>
  <c r="K1324" i="5"/>
  <c r="L1324" i="5"/>
  <c r="J1324" i="5"/>
  <c r="C1324" i="5"/>
  <c r="K1323" i="5"/>
  <c r="L1323" i="5"/>
  <c r="J1323" i="5"/>
  <c r="C1323" i="5"/>
  <c r="K1322" i="5"/>
  <c r="L1322" i="5"/>
  <c r="J1322" i="5"/>
  <c r="C1322" i="5"/>
  <c r="K1321" i="5"/>
  <c r="L1321" i="5"/>
  <c r="J1321" i="5"/>
  <c r="C1321" i="5"/>
  <c r="K1320" i="5"/>
  <c r="L1320" i="5"/>
  <c r="J1320" i="5"/>
  <c r="C1320" i="5"/>
  <c r="K1319" i="5"/>
  <c r="L1319" i="5"/>
  <c r="J1319" i="5"/>
  <c r="C1319" i="5"/>
  <c r="K1318" i="5"/>
  <c r="L1318" i="5"/>
  <c r="J1318" i="5"/>
  <c r="C1318" i="5"/>
  <c r="K1317" i="5"/>
  <c r="L1317" i="5"/>
  <c r="J1317" i="5"/>
  <c r="C1317" i="5"/>
  <c r="K1316" i="5"/>
  <c r="L1316" i="5"/>
  <c r="J1316" i="5"/>
  <c r="C1316" i="5"/>
  <c r="K1315" i="5"/>
  <c r="L1315" i="5"/>
  <c r="J1315" i="5"/>
  <c r="C1315" i="5"/>
  <c r="K1314" i="5"/>
  <c r="L1314" i="5"/>
  <c r="J1314" i="5"/>
  <c r="C1314" i="5"/>
  <c r="K1313" i="5"/>
  <c r="L1313" i="5"/>
  <c r="J1313" i="5"/>
  <c r="C1313" i="5"/>
  <c r="K1312" i="5"/>
  <c r="L1312" i="5"/>
  <c r="J1312" i="5"/>
  <c r="C1312" i="5"/>
  <c r="K1311" i="5"/>
  <c r="L1311" i="5"/>
  <c r="J1311" i="5"/>
  <c r="C1311" i="5"/>
  <c r="K1310" i="5"/>
  <c r="L1310" i="5"/>
  <c r="J1310" i="5"/>
  <c r="C1310" i="5"/>
  <c r="K1309" i="5"/>
  <c r="L1309" i="5"/>
  <c r="J1309" i="5"/>
  <c r="C1309" i="5"/>
  <c r="K1308" i="5"/>
  <c r="L1308" i="5"/>
  <c r="J1308" i="5"/>
  <c r="C1308" i="5"/>
  <c r="K1307" i="5"/>
  <c r="L1307" i="5"/>
  <c r="J1307" i="5"/>
  <c r="C1307" i="5"/>
  <c r="K1306" i="5"/>
  <c r="L1306" i="5"/>
  <c r="J1306" i="5"/>
  <c r="C1306" i="5"/>
  <c r="K1305" i="5"/>
  <c r="L1305" i="5"/>
  <c r="J1305" i="5"/>
  <c r="C1305" i="5"/>
  <c r="K1304" i="5"/>
  <c r="L1304" i="5"/>
  <c r="J1304" i="5"/>
  <c r="C1304" i="5"/>
  <c r="K1303" i="5"/>
  <c r="L1303" i="5"/>
  <c r="J1303" i="5"/>
  <c r="C1303" i="5"/>
  <c r="K1302" i="5"/>
  <c r="L1302" i="5"/>
  <c r="J1302" i="5"/>
  <c r="C1302" i="5"/>
  <c r="J1301" i="5"/>
  <c r="C1301" i="5"/>
  <c r="K1298" i="5"/>
  <c r="L1298" i="5"/>
  <c r="J1298" i="5"/>
  <c r="C1298" i="5"/>
  <c r="K1297" i="5"/>
  <c r="L1297" i="5"/>
  <c r="J1297" i="5"/>
  <c r="C1297" i="5"/>
  <c r="K1296" i="5"/>
  <c r="L1296" i="5"/>
  <c r="J1296" i="5"/>
  <c r="C1296" i="5"/>
  <c r="K1295" i="5"/>
  <c r="L1295" i="5"/>
  <c r="J1295" i="5"/>
  <c r="C1295" i="5"/>
  <c r="K1294" i="5"/>
  <c r="L1294" i="5"/>
  <c r="J1294" i="5"/>
  <c r="C1294" i="5"/>
  <c r="K1293" i="5"/>
  <c r="L1293" i="5"/>
  <c r="J1293" i="5"/>
  <c r="C1293" i="5"/>
  <c r="K1292" i="5"/>
  <c r="L1292" i="5"/>
  <c r="J1292" i="5"/>
  <c r="C1292" i="5"/>
  <c r="K1291" i="5"/>
  <c r="L1291" i="5"/>
  <c r="J1291" i="5"/>
  <c r="C1291" i="5"/>
  <c r="K1290" i="5"/>
  <c r="L1290" i="5"/>
  <c r="J1290" i="5"/>
  <c r="C1290" i="5"/>
  <c r="K1289" i="5"/>
  <c r="L1289" i="5"/>
  <c r="J1289" i="5"/>
  <c r="C1289" i="5"/>
  <c r="K1288" i="5"/>
  <c r="L1288" i="5"/>
  <c r="J1288" i="5"/>
  <c r="C1288" i="5"/>
  <c r="K1287" i="5"/>
  <c r="L1287" i="5"/>
  <c r="J1287" i="5"/>
  <c r="C1287" i="5"/>
  <c r="K1286" i="5"/>
  <c r="L1286" i="5"/>
  <c r="J1286" i="5"/>
  <c r="C1286" i="5"/>
  <c r="K1285" i="5"/>
  <c r="L1285" i="5"/>
  <c r="J1285" i="5"/>
  <c r="C1285" i="5"/>
  <c r="K1284" i="5"/>
  <c r="L1284" i="5"/>
  <c r="J1284" i="5"/>
  <c r="C1284" i="5"/>
  <c r="K1283" i="5"/>
  <c r="L1283" i="5"/>
  <c r="J1283" i="5"/>
  <c r="C1283" i="5"/>
  <c r="K1282" i="5"/>
  <c r="L1282" i="5"/>
  <c r="J1282" i="5"/>
  <c r="C1282" i="5"/>
  <c r="K1281" i="5"/>
  <c r="L1281" i="5"/>
  <c r="J1281" i="5"/>
  <c r="C1281" i="5"/>
  <c r="K1280" i="5"/>
  <c r="L1280" i="5"/>
  <c r="J1280" i="5"/>
  <c r="C1280" i="5"/>
  <c r="K1279" i="5"/>
  <c r="L1279" i="5"/>
  <c r="J1279" i="5"/>
  <c r="C1279" i="5"/>
  <c r="K1278" i="5"/>
  <c r="L1278" i="5"/>
  <c r="J1278" i="5"/>
  <c r="C1278" i="5"/>
  <c r="K1277" i="5"/>
  <c r="L1277" i="5"/>
  <c r="J1277" i="5"/>
  <c r="C1277" i="5"/>
  <c r="K1276" i="5"/>
  <c r="L1276" i="5"/>
  <c r="J1276" i="5"/>
  <c r="C1276" i="5"/>
  <c r="K1275" i="5"/>
  <c r="L1275" i="5"/>
  <c r="J1275" i="5"/>
  <c r="C1275" i="5"/>
  <c r="J1274" i="5"/>
  <c r="C1274" i="5"/>
  <c r="K1271" i="5"/>
  <c r="L1271" i="5"/>
  <c r="J1271" i="5"/>
  <c r="C1271" i="5"/>
  <c r="K1270" i="5"/>
  <c r="L1270" i="5"/>
  <c r="J1270" i="5"/>
  <c r="C1270" i="5"/>
  <c r="K1269" i="5"/>
  <c r="L1269" i="5"/>
  <c r="J1269" i="5"/>
  <c r="C1269" i="5"/>
  <c r="K1268" i="5"/>
  <c r="L1268" i="5"/>
  <c r="J1268" i="5"/>
  <c r="C1268" i="5"/>
  <c r="K1267" i="5"/>
  <c r="L1267" i="5"/>
  <c r="J1267" i="5"/>
  <c r="C1267" i="5"/>
  <c r="K1266" i="5"/>
  <c r="L1266" i="5"/>
  <c r="J1266" i="5"/>
  <c r="C1266" i="5"/>
  <c r="K1265" i="5"/>
  <c r="L1265" i="5"/>
  <c r="J1265" i="5"/>
  <c r="C1265" i="5"/>
  <c r="K1264" i="5"/>
  <c r="L1264" i="5"/>
  <c r="J1264" i="5"/>
  <c r="C1264" i="5"/>
  <c r="K1263" i="5"/>
  <c r="L1263" i="5"/>
  <c r="J1263" i="5"/>
  <c r="C1263" i="5"/>
  <c r="K1262" i="5"/>
  <c r="L1262" i="5"/>
  <c r="J1262" i="5"/>
  <c r="C1262" i="5"/>
  <c r="K1261" i="5"/>
  <c r="L1261" i="5"/>
  <c r="J1261" i="5"/>
  <c r="C1261" i="5"/>
  <c r="K1260" i="5"/>
  <c r="L1260" i="5"/>
  <c r="J1260" i="5"/>
  <c r="C1260" i="5"/>
  <c r="K1259" i="5"/>
  <c r="L1259" i="5"/>
  <c r="J1259" i="5"/>
  <c r="C1259" i="5"/>
  <c r="K1258" i="5"/>
  <c r="L1258" i="5"/>
  <c r="J1258" i="5"/>
  <c r="C1258" i="5"/>
  <c r="K1257" i="5"/>
  <c r="L1257" i="5"/>
  <c r="J1257" i="5"/>
  <c r="C1257" i="5"/>
  <c r="K1256" i="5"/>
  <c r="L1256" i="5"/>
  <c r="J1256" i="5"/>
  <c r="C1256" i="5"/>
  <c r="K1255" i="5"/>
  <c r="L1255" i="5"/>
  <c r="J1255" i="5"/>
  <c r="C1255" i="5"/>
  <c r="K1254" i="5"/>
  <c r="L1254" i="5"/>
  <c r="J1254" i="5"/>
  <c r="C1254" i="5"/>
  <c r="K1253" i="5"/>
  <c r="L1253" i="5"/>
  <c r="J1253" i="5"/>
  <c r="C1253" i="5"/>
  <c r="K1252" i="5"/>
  <c r="L1252" i="5"/>
  <c r="J1252" i="5"/>
  <c r="C1252" i="5"/>
  <c r="K1251" i="5"/>
  <c r="L1251" i="5"/>
  <c r="J1251" i="5"/>
  <c r="C1251" i="5"/>
  <c r="K1250" i="5"/>
  <c r="L1250" i="5"/>
  <c r="J1250" i="5"/>
  <c r="C1250" i="5"/>
  <c r="K1249" i="5"/>
  <c r="L1249" i="5"/>
  <c r="J1249" i="5"/>
  <c r="C1249" i="5"/>
  <c r="K1248" i="5"/>
  <c r="L1248" i="5"/>
  <c r="J1248" i="5"/>
  <c r="C1248" i="5"/>
  <c r="J1247" i="5"/>
  <c r="C1247" i="5"/>
  <c r="K1244" i="5"/>
  <c r="L1244" i="5"/>
  <c r="J1244" i="5"/>
  <c r="C1244" i="5"/>
  <c r="K1243" i="5"/>
  <c r="L1243" i="5"/>
  <c r="J1243" i="5"/>
  <c r="C1243" i="5"/>
  <c r="K1242" i="5"/>
  <c r="L1242" i="5"/>
  <c r="J1242" i="5"/>
  <c r="C1242" i="5"/>
  <c r="K1241" i="5"/>
  <c r="L1241" i="5"/>
  <c r="J1241" i="5"/>
  <c r="C1241" i="5"/>
  <c r="K1240" i="5"/>
  <c r="L1240" i="5"/>
  <c r="J1240" i="5"/>
  <c r="C1240" i="5"/>
  <c r="K1239" i="5"/>
  <c r="L1239" i="5"/>
  <c r="J1239" i="5"/>
  <c r="C1239" i="5"/>
  <c r="K1238" i="5"/>
  <c r="L1238" i="5"/>
  <c r="J1238" i="5"/>
  <c r="C1238" i="5"/>
  <c r="K1237" i="5"/>
  <c r="L1237" i="5"/>
  <c r="J1237" i="5"/>
  <c r="C1237" i="5"/>
  <c r="K1236" i="5"/>
  <c r="L1236" i="5"/>
  <c r="J1236" i="5"/>
  <c r="C1236" i="5"/>
  <c r="K1235" i="5"/>
  <c r="L1235" i="5"/>
  <c r="J1235" i="5"/>
  <c r="C1235" i="5"/>
  <c r="K1234" i="5"/>
  <c r="L1234" i="5"/>
  <c r="J1234" i="5"/>
  <c r="C1234" i="5"/>
  <c r="K1233" i="5"/>
  <c r="L1233" i="5"/>
  <c r="J1233" i="5"/>
  <c r="C1233" i="5"/>
  <c r="K1232" i="5"/>
  <c r="L1232" i="5"/>
  <c r="J1232" i="5"/>
  <c r="C1232" i="5"/>
  <c r="K1231" i="5"/>
  <c r="L1231" i="5"/>
  <c r="J1231" i="5"/>
  <c r="C1231" i="5"/>
  <c r="K1230" i="5"/>
  <c r="L1230" i="5"/>
  <c r="J1230" i="5"/>
  <c r="C1230" i="5"/>
  <c r="K1229" i="5"/>
  <c r="L1229" i="5"/>
  <c r="J1229" i="5"/>
  <c r="C1229" i="5"/>
  <c r="K1228" i="5"/>
  <c r="L1228" i="5"/>
  <c r="J1228" i="5"/>
  <c r="C1228" i="5"/>
  <c r="K1227" i="5"/>
  <c r="L1227" i="5"/>
  <c r="J1227" i="5"/>
  <c r="C1227" i="5"/>
  <c r="K1226" i="5"/>
  <c r="L1226" i="5"/>
  <c r="J1226" i="5"/>
  <c r="C1226" i="5"/>
  <c r="K1225" i="5"/>
  <c r="L1225" i="5"/>
  <c r="J1225" i="5"/>
  <c r="C1225" i="5"/>
  <c r="K1224" i="5"/>
  <c r="L1224" i="5"/>
  <c r="J1224" i="5"/>
  <c r="C1224" i="5"/>
  <c r="K1223" i="5"/>
  <c r="L1223" i="5"/>
  <c r="J1223" i="5"/>
  <c r="C1223" i="5"/>
  <c r="K1222" i="5"/>
  <c r="L1222" i="5"/>
  <c r="J1222" i="5"/>
  <c r="C1222" i="5"/>
  <c r="K1221" i="5"/>
  <c r="L1221" i="5"/>
  <c r="J1221" i="5"/>
  <c r="C1221" i="5"/>
  <c r="J1220" i="5"/>
  <c r="C1220" i="5"/>
  <c r="K1217" i="5"/>
  <c r="L1217" i="5"/>
  <c r="J1217" i="5"/>
  <c r="C1217" i="5"/>
  <c r="K1216" i="5"/>
  <c r="L1216" i="5"/>
  <c r="J1216" i="5"/>
  <c r="C1216" i="5"/>
  <c r="K1215" i="5"/>
  <c r="L1215" i="5"/>
  <c r="J1215" i="5"/>
  <c r="C1215" i="5"/>
  <c r="K1214" i="5"/>
  <c r="L1214" i="5"/>
  <c r="J1214" i="5"/>
  <c r="C1214" i="5"/>
  <c r="K1213" i="5"/>
  <c r="L1213" i="5"/>
  <c r="J1213" i="5"/>
  <c r="C1213" i="5"/>
  <c r="K1212" i="5"/>
  <c r="L1212" i="5"/>
  <c r="J1212" i="5"/>
  <c r="C1212" i="5"/>
  <c r="K1211" i="5"/>
  <c r="L1211" i="5"/>
  <c r="J1211" i="5"/>
  <c r="C1211" i="5"/>
  <c r="K1210" i="5"/>
  <c r="L1210" i="5"/>
  <c r="J1210" i="5"/>
  <c r="C1210" i="5"/>
  <c r="K1209" i="5"/>
  <c r="L1209" i="5"/>
  <c r="J1209" i="5"/>
  <c r="C1209" i="5"/>
  <c r="K1208" i="5"/>
  <c r="L1208" i="5"/>
  <c r="J1208" i="5"/>
  <c r="C1208" i="5"/>
  <c r="K1207" i="5"/>
  <c r="L1207" i="5"/>
  <c r="J1207" i="5"/>
  <c r="C1207" i="5"/>
  <c r="K1206" i="5"/>
  <c r="L1206" i="5"/>
  <c r="J1206" i="5"/>
  <c r="C1206" i="5"/>
  <c r="K1205" i="5"/>
  <c r="L1205" i="5"/>
  <c r="J1205" i="5"/>
  <c r="C1205" i="5"/>
  <c r="K1204" i="5"/>
  <c r="L1204" i="5"/>
  <c r="J1204" i="5"/>
  <c r="C1204" i="5"/>
  <c r="K1203" i="5"/>
  <c r="L1203" i="5"/>
  <c r="J1203" i="5"/>
  <c r="C1203" i="5"/>
  <c r="K1202" i="5"/>
  <c r="L1202" i="5"/>
  <c r="J1202" i="5"/>
  <c r="C1202" i="5"/>
  <c r="K1201" i="5"/>
  <c r="L1201" i="5"/>
  <c r="J1201" i="5"/>
  <c r="C1201" i="5"/>
  <c r="K1200" i="5"/>
  <c r="L1200" i="5"/>
  <c r="J1200" i="5"/>
  <c r="C1200" i="5"/>
  <c r="K1199" i="5"/>
  <c r="L1199" i="5"/>
  <c r="J1199" i="5"/>
  <c r="C1199" i="5"/>
  <c r="K1198" i="5"/>
  <c r="L1198" i="5"/>
  <c r="J1198" i="5"/>
  <c r="C1198" i="5"/>
  <c r="K1197" i="5"/>
  <c r="L1197" i="5"/>
  <c r="J1197" i="5"/>
  <c r="C1197" i="5"/>
  <c r="K1196" i="5"/>
  <c r="L1196" i="5"/>
  <c r="J1196" i="5"/>
  <c r="C1196" i="5"/>
  <c r="K1195" i="5"/>
  <c r="L1195" i="5"/>
  <c r="J1195" i="5"/>
  <c r="C1195" i="5"/>
  <c r="K1194" i="5"/>
  <c r="L1194" i="5"/>
  <c r="J1194" i="5"/>
  <c r="C1194" i="5"/>
  <c r="J1193" i="5"/>
  <c r="C1193" i="5"/>
  <c r="K1190" i="5"/>
  <c r="L1190" i="5"/>
  <c r="J1190" i="5"/>
  <c r="C1190" i="5"/>
  <c r="K1189" i="5"/>
  <c r="L1189" i="5"/>
  <c r="J1189" i="5"/>
  <c r="C1189" i="5"/>
  <c r="K1188" i="5"/>
  <c r="L1188" i="5"/>
  <c r="J1188" i="5"/>
  <c r="C1188" i="5"/>
  <c r="K1187" i="5"/>
  <c r="L1187" i="5"/>
  <c r="J1187" i="5"/>
  <c r="C1187" i="5"/>
  <c r="K1186" i="5"/>
  <c r="L1186" i="5"/>
  <c r="J1186" i="5"/>
  <c r="C1186" i="5"/>
  <c r="K1185" i="5"/>
  <c r="L1185" i="5"/>
  <c r="J1185" i="5"/>
  <c r="C1185" i="5"/>
  <c r="K1184" i="5"/>
  <c r="L1184" i="5"/>
  <c r="J1184" i="5"/>
  <c r="C1184" i="5"/>
  <c r="K1183" i="5"/>
  <c r="L1183" i="5"/>
  <c r="J1183" i="5"/>
  <c r="C1183" i="5"/>
  <c r="K1182" i="5"/>
  <c r="L1182" i="5"/>
  <c r="J1182" i="5"/>
  <c r="C1182" i="5"/>
  <c r="K1181" i="5"/>
  <c r="L1181" i="5"/>
  <c r="J1181" i="5"/>
  <c r="C1181" i="5"/>
  <c r="K1180" i="5"/>
  <c r="L1180" i="5"/>
  <c r="J1180" i="5"/>
  <c r="C1180" i="5"/>
  <c r="K1179" i="5"/>
  <c r="L1179" i="5"/>
  <c r="J1179" i="5"/>
  <c r="C1179" i="5"/>
  <c r="K1178" i="5"/>
  <c r="L1178" i="5"/>
  <c r="J1178" i="5"/>
  <c r="C1178" i="5"/>
  <c r="K1177" i="5"/>
  <c r="L1177" i="5"/>
  <c r="J1177" i="5"/>
  <c r="C1177" i="5"/>
  <c r="K1176" i="5"/>
  <c r="L1176" i="5"/>
  <c r="J1176" i="5"/>
  <c r="C1176" i="5"/>
  <c r="K1175" i="5"/>
  <c r="L1175" i="5"/>
  <c r="J1175" i="5"/>
  <c r="C1175" i="5"/>
  <c r="K1174" i="5"/>
  <c r="L1174" i="5"/>
  <c r="J1174" i="5"/>
  <c r="C1174" i="5"/>
  <c r="K1173" i="5"/>
  <c r="L1173" i="5"/>
  <c r="J1173" i="5"/>
  <c r="C1173" i="5"/>
  <c r="K1172" i="5"/>
  <c r="L1172" i="5"/>
  <c r="J1172" i="5"/>
  <c r="C1172" i="5"/>
  <c r="K1171" i="5"/>
  <c r="L1171" i="5"/>
  <c r="J1171" i="5"/>
  <c r="C1171" i="5"/>
  <c r="K1170" i="5"/>
  <c r="L1170" i="5"/>
  <c r="J1170" i="5"/>
  <c r="C1170" i="5"/>
  <c r="K1169" i="5"/>
  <c r="L1169" i="5"/>
  <c r="J1169" i="5"/>
  <c r="C1169" i="5"/>
  <c r="K1168" i="5"/>
  <c r="L1168" i="5"/>
  <c r="J1168" i="5"/>
  <c r="C1168" i="5"/>
  <c r="K1167" i="5"/>
  <c r="L1167" i="5"/>
  <c r="J1167" i="5"/>
  <c r="C1167" i="5"/>
  <c r="J1166" i="5"/>
  <c r="C1166" i="5"/>
  <c r="K1163" i="5"/>
  <c r="L1163" i="5"/>
  <c r="J1163" i="5"/>
  <c r="C1163" i="5"/>
  <c r="K1162" i="5"/>
  <c r="L1162" i="5"/>
  <c r="J1162" i="5"/>
  <c r="C1162" i="5"/>
  <c r="K1161" i="5"/>
  <c r="L1161" i="5"/>
  <c r="J1161" i="5"/>
  <c r="C1161" i="5"/>
  <c r="K1160" i="5"/>
  <c r="L1160" i="5"/>
  <c r="J1160" i="5"/>
  <c r="C1160" i="5"/>
  <c r="K1159" i="5"/>
  <c r="L1159" i="5"/>
  <c r="J1159" i="5"/>
  <c r="C1159" i="5"/>
  <c r="K1158" i="5"/>
  <c r="L1158" i="5"/>
  <c r="J1158" i="5"/>
  <c r="C1158" i="5"/>
  <c r="K1157" i="5"/>
  <c r="L1157" i="5"/>
  <c r="J1157" i="5"/>
  <c r="C1157" i="5"/>
  <c r="K1156" i="5"/>
  <c r="L1156" i="5"/>
  <c r="J1156" i="5"/>
  <c r="C1156" i="5"/>
  <c r="K1155" i="5"/>
  <c r="L1155" i="5"/>
  <c r="J1155" i="5"/>
  <c r="C1155" i="5"/>
  <c r="K1154" i="5"/>
  <c r="L1154" i="5"/>
  <c r="J1154" i="5"/>
  <c r="C1154" i="5"/>
  <c r="K1153" i="5"/>
  <c r="L1153" i="5"/>
  <c r="J1153" i="5"/>
  <c r="C1153" i="5"/>
  <c r="K1152" i="5"/>
  <c r="L1152" i="5"/>
  <c r="J1152" i="5"/>
  <c r="C1152" i="5"/>
  <c r="K1151" i="5"/>
  <c r="L1151" i="5"/>
  <c r="J1151" i="5"/>
  <c r="C1151" i="5"/>
  <c r="K1150" i="5"/>
  <c r="L1150" i="5"/>
  <c r="J1150" i="5"/>
  <c r="C1150" i="5"/>
  <c r="K1149" i="5"/>
  <c r="L1149" i="5"/>
  <c r="J1149" i="5"/>
  <c r="C1149" i="5"/>
  <c r="K1148" i="5"/>
  <c r="L1148" i="5"/>
  <c r="J1148" i="5"/>
  <c r="C1148" i="5"/>
  <c r="K1147" i="5"/>
  <c r="L1147" i="5"/>
  <c r="J1147" i="5"/>
  <c r="C1147" i="5"/>
  <c r="K1146" i="5"/>
  <c r="L1146" i="5"/>
  <c r="J1146" i="5"/>
  <c r="C1146" i="5"/>
  <c r="K1145" i="5"/>
  <c r="L1145" i="5"/>
  <c r="J1145" i="5"/>
  <c r="C1145" i="5"/>
  <c r="K1144" i="5"/>
  <c r="L1144" i="5"/>
  <c r="J1144" i="5"/>
  <c r="C1144" i="5"/>
  <c r="K1143" i="5"/>
  <c r="L1143" i="5"/>
  <c r="J1143" i="5"/>
  <c r="C1143" i="5"/>
  <c r="K1142" i="5"/>
  <c r="L1142" i="5"/>
  <c r="J1142" i="5"/>
  <c r="C1142" i="5"/>
  <c r="K1141" i="5"/>
  <c r="L1141" i="5"/>
  <c r="J1141" i="5"/>
  <c r="C1141" i="5"/>
  <c r="K1140" i="5"/>
  <c r="L1140" i="5"/>
  <c r="J1140" i="5"/>
  <c r="C1140" i="5"/>
  <c r="J1139" i="5"/>
  <c r="C1139" i="5"/>
  <c r="K1136" i="5"/>
  <c r="L1136" i="5"/>
  <c r="J1136" i="5"/>
  <c r="C1136" i="5"/>
  <c r="K1135" i="5"/>
  <c r="L1135" i="5"/>
  <c r="J1135" i="5"/>
  <c r="C1135" i="5"/>
  <c r="K1134" i="5"/>
  <c r="L1134" i="5"/>
  <c r="J1134" i="5"/>
  <c r="C1134" i="5"/>
  <c r="K1133" i="5"/>
  <c r="L1133" i="5"/>
  <c r="J1133" i="5"/>
  <c r="C1133" i="5"/>
  <c r="K1132" i="5"/>
  <c r="L1132" i="5"/>
  <c r="J1132" i="5"/>
  <c r="C1132" i="5"/>
  <c r="K1131" i="5"/>
  <c r="L1131" i="5"/>
  <c r="J1131" i="5"/>
  <c r="C1131" i="5"/>
  <c r="K1130" i="5"/>
  <c r="L1130" i="5"/>
  <c r="J1130" i="5"/>
  <c r="C1130" i="5"/>
  <c r="K1129" i="5"/>
  <c r="L1129" i="5"/>
  <c r="J1129" i="5"/>
  <c r="C1129" i="5"/>
  <c r="K1128" i="5"/>
  <c r="L1128" i="5"/>
  <c r="J1128" i="5"/>
  <c r="C1128" i="5"/>
  <c r="K1127" i="5"/>
  <c r="L1127" i="5"/>
  <c r="J1127" i="5"/>
  <c r="C1127" i="5"/>
  <c r="K1126" i="5"/>
  <c r="L1126" i="5"/>
  <c r="J1126" i="5"/>
  <c r="C1126" i="5"/>
  <c r="K1125" i="5"/>
  <c r="L1125" i="5"/>
  <c r="J1125" i="5"/>
  <c r="C1125" i="5"/>
  <c r="K1124" i="5"/>
  <c r="L1124" i="5"/>
  <c r="J1124" i="5"/>
  <c r="C1124" i="5"/>
  <c r="K1123" i="5"/>
  <c r="L1123" i="5"/>
  <c r="J1123" i="5"/>
  <c r="C1123" i="5"/>
  <c r="K1122" i="5"/>
  <c r="L1122" i="5"/>
  <c r="J1122" i="5"/>
  <c r="C1122" i="5"/>
  <c r="K1121" i="5"/>
  <c r="L1121" i="5"/>
  <c r="J1121" i="5"/>
  <c r="C1121" i="5"/>
  <c r="K1120" i="5"/>
  <c r="L1120" i="5"/>
  <c r="J1120" i="5"/>
  <c r="C1120" i="5"/>
  <c r="K1119" i="5"/>
  <c r="L1119" i="5"/>
  <c r="J1119" i="5"/>
  <c r="C1119" i="5"/>
  <c r="K1118" i="5"/>
  <c r="L1118" i="5"/>
  <c r="J1118" i="5"/>
  <c r="C1118" i="5"/>
  <c r="K1117" i="5"/>
  <c r="L1117" i="5"/>
  <c r="J1117" i="5"/>
  <c r="C1117" i="5"/>
  <c r="K1116" i="5"/>
  <c r="L1116" i="5"/>
  <c r="J1116" i="5"/>
  <c r="C1116" i="5"/>
  <c r="K1115" i="5"/>
  <c r="L1115" i="5"/>
  <c r="J1115" i="5"/>
  <c r="C1115" i="5"/>
  <c r="K1114" i="5"/>
  <c r="L1114" i="5"/>
  <c r="J1114" i="5"/>
  <c r="C1114" i="5"/>
  <c r="K1113" i="5"/>
  <c r="L1113" i="5"/>
  <c r="J1113" i="5"/>
  <c r="C1113" i="5"/>
  <c r="J1112" i="5"/>
  <c r="C1112" i="5"/>
  <c r="K1109" i="5"/>
  <c r="L1109" i="5"/>
  <c r="J1109" i="5"/>
  <c r="C1109" i="5"/>
  <c r="K1108" i="5"/>
  <c r="L1108" i="5"/>
  <c r="J1108" i="5"/>
  <c r="C1108" i="5"/>
  <c r="K1107" i="5"/>
  <c r="L1107" i="5"/>
  <c r="J1107" i="5"/>
  <c r="C1107" i="5"/>
  <c r="K1106" i="5"/>
  <c r="L1106" i="5"/>
  <c r="J1106" i="5"/>
  <c r="C1106" i="5"/>
  <c r="K1105" i="5"/>
  <c r="L1105" i="5"/>
  <c r="J1105" i="5"/>
  <c r="C1105" i="5"/>
  <c r="K1104" i="5"/>
  <c r="L1104" i="5"/>
  <c r="J1104" i="5"/>
  <c r="C1104" i="5"/>
  <c r="K1103" i="5"/>
  <c r="L1103" i="5"/>
  <c r="J1103" i="5"/>
  <c r="C1103" i="5"/>
  <c r="K1102" i="5"/>
  <c r="L1102" i="5"/>
  <c r="J1102" i="5"/>
  <c r="C1102" i="5"/>
  <c r="K1101" i="5"/>
  <c r="L1101" i="5"/>
  <c r="J1101" i="5"/>
  <c r="C1101" i="5"/>
  <c r="K1100" i="5"/>
  <c r="L1100" i="5"/>
  <c r="J1100" i="5"/>
  <c r="C1100" i="5"/>
  <c r="K1099" i="5"/>
  <c r="L1099" i="5"/>
  <c r="J1099" i="5"/>
  <c r="C1099" i="5"/>
  <c r="K1098" i="5"/>
  <c r="L1098" i="5"/>
  <c r="J1098" i="5"/>
  <c r="C1098" i="5"/>
  <c r="K1097" i="5"/>
  <c r="L1097" i="5"/>
  <c r="J1097" i="5"/>
  <c r="C1097" i="5"/>
  <c r="K1096" i="5"/>
  <c r="L1096" i="5"/>
  <c r="J1096" i="5"/>
  <c r="C1096" i="5"/>
  <c r="K1095" i="5"/>
  <c r="L1095" i="5"/>
  <c r="J1095" i="5"/>
  <c r="C1095" i="5"/>
  <c r="K1094" i="5"/>
  <c r="L1094" i="5"/>
  <c r="J1094" i="5"/>
  <c r="C1094" i="5"/>
  <c r="K1093" i="5"/>
  <c r="L1093" i="5"/>
  <c r="J1093" i="5"/>
  <c r="C1093" i="5"/>
  <c r="K1092" i="5"/>
  <c r="L1092" i="5"/>
  <c r="J1092" i="5"/>
  <c r="C1092" i="5"/>
  <c r="K1091" i="5"/>
  <c r="L1091" i="5"/>
  <c r="J1091" i="5"/>
  <c r="C1091" i="5"/>
  <c r="K1090" i="5"/>
  <c r="L1090" i="5"/>
  <c r="J1090" i="5"/>
  <c r="C1090" i="5"/>
  <c r="K1089" i="5"/>
  <c r="L1089" i="5"/>
  <c r="J1089" i="5"/>
  <c r="C1089" i="5"/>
  <c r="K1088" i="5"/>
  <c r="L1088" i="5"/>
  <c r="J1088" i="5"/>
  <c r="C1088" i="5"/>
  <c r="K1087" i="5"/>
  <c r="L1087" i="5"/>
  <c r="J1087" i="5"/>
  <c r="C1087" i="5"/>
  <c r="K1086" i="5"/>
  <c r="L1086" i="5"/>
  <c r="J1086" i="5"/>
  <c r="C1086" i="5"/>
  <c r="J1085" i="5"/>
  <c r="C1085" i="5"/>
  <c r="K1082" i="5"/>
  <c r="L1082" i="5"/>
  <c r="J1082" i="5"/>
  <c r="C1082" i="5"/>
  <c r="K1081" i="5"/>
  <c r="L1081" i="5"/>
  <c r="J1081" i="5"/>
  <c r="C1081" i="5"/>
  <c r="K1080" i="5"/>
  <c r="L1080" i="5"/>
  <c r="J1080" i="5"/>
  <c r="C1080" i="5"/>
  <c r="K1079" i="5"/>
  <c r="L1079" i="5"/>
  <c r="J1079" i="5"/>
  <c r="C1079" i="5"/>
  <c r="K1078" i="5"/>
  <c r="L1078" i="5"/>
  <c r="J1078" i="5"/>
  <c r="C1078" i="5"/>
  <c r="K1077" i="5"/>
  <c r="L1077" i="5"/>
  <c r="J1077" i="5"/>
  <c r="C1077" i="5"/>
  <c r="K1076" i="5"/>
  <c r="L1076" i="5"/>
  <c r="J1076" i="5"/>
  <c r="C1076" i="5"/>
  <c r="K1075" i="5"/>
  <c r="L1075" i="5"/>
  <c r="J1075" i="5"/>
  <c r="C1075" i="5"/>
  <c r="K1074" i="5"/>
  <c r="L1074" i="5"/>
  <c r="J1074" i="5"/>
  <c r="C1074" i="5"/>
  <c r="K1073" i="5"/>
  <c r="L1073" i="5"/>
  <c r="J1073" i="5"/>
  <c r="C1073" i="5"/>
  <c r="K1072" i="5"/>
  <c r="L1072" i="5"/>
  <c r="J1072" i="5"/>
  <c r="C1072" i="5"/>
  <c r="K1071" i="5"/>
  <c r="L1071" i="5"/>
  <c r="J1071" i="5"/>
  <c r="C1071" i="5"/>
  <c r="K1070" i="5"/>
  <c r="L1070" i="5"/>
  <c r="J1070" i="5"/>
  <c r="C1070" i="5"/>
  <c r="K1069" i="5"/>
  <c r="L1069" i="5"/>
  <c r="J1069" i="5"/>
  <c r="C1069" i="5"/>
  <c r="K1068" i="5"/>
  <c r="L1068" i="5"/>
  <c r="J1068" i="5"/>
  <c r="C1068" i="5"/>
  <c r="K1067" i="5"/>
  <c r="L1067" i="5"/>
  <c r="J1067" i="5"/>
  <c r="C1067" i="5"/>
  <c r="K1066" i="5"/>
  <c r="L1066" i="5"/>
  <c r="J1066" i="5"/>
  <c r="C1066" i="5"/>
  <c r="K1065" i="5"/>
  <c r="L1065" i="5"/>
  <c r="J1065" i="5"/>
  <c r="C1065" i="5"/>
  <c r="K1064" i="5"/>
  <c r="L1064" i="5"/>
  <c r="J1064" i="5"/>
  <c r="C1064" i="5"/>
  <c r="K1063" i="5"/>
  <c r="L1063" i="5"/>
  <c r="J1063" i="5"/>
  <c r="C1063" i="5"/>
  <c r="K1062" i="5"/>
  <c r="L1062" i="5"/>
  <c r="J1062" i="5"/>
  <c r="C1062" i="5"/>
  <c r="K1061" i="5"/>
  <c r="L1061" i="5"/>
  <c r="J1061" i="5"/>
  <c r="C1061" i="5"/>
  <c r="K1060" i="5"/>
  <c r="L1060" i="5"/>
  <c r="J1060" i="5"/>
  <c r="C1060" i="5"/>
  <c r="K1059" i="5"/>
  <c r="L1059" i="5"/>
  <c r="J1059" i="5"/>
  <c r="C1059" i="5"/>
  <c r="J1058" i="5"/>
  <c r="C1058" i="5"/>
  <c r="K1055" i="5"/>
  <c r="L1055" i="5"/>
  <c r="J1055" i="5"/>
  <c r="C1055" i="5"/>
  <c r="K1054" i="5"/>
  <c r="L1054" i="5"/>
  <c r="J1054" i="5"/>
  <c r="C1054" i="5"/>
  <c r="K1053" i="5"/>
  <c r="L1053" i="5"/>
  <c r="J1053" i="5"/>
  <c r="C1053" i="5"/>
  <c r="K1052" i="5"/>
  <c r="L1052" i="5"/>
  <c r="J1052" i="5"/>
  <c r="C1052" i="5"/>
  <c r="K1051" i="5"/>
  <c r="L1051" i="5"/>
  <c r="J1051" i="5"/>
  <c r="C1051" i="5"/>
  <c r="K1050" i="5"/>
  <c r="L1050" i="5"/>
  <c r="J1050" i="5"/>
  <c r="C1050" i="5"/>
  <c r="K1049" i="5"/>
  <c r="L1049" i="5"/>
  <c r="J1049" i="5"/>
  <c r="C1049" i="5"/>
  <c r="K1048" i="5"/>
  <c r="L1048" i="5"/>
  <c r="J1048" i="5"/>
  <c r="C1048" i="5"/>
  <c r="K1047" i="5"/>
  <c r="L1047" i="5"/>
  <c r="J1047" i="5"/>
  <c r="C1047" i="5"/>
  <c r="K1046" i="5"/>
  <c r="L1046" i="5"/>
  <c r="J1046" i="5"/>
  <c r="C1046" i="5"/>
  <c r="K1045" i="5"/>
  <c r="L1045" i="5"/>
  <c r="J1045" i="5"/>
  <c r="C1045" i="5"/>
  <c r="K1044" i="5"/>
  <c r="L1044" i="5"/>
  <c r="J1044" i="5"/>
  <c r="C1044" i="5"/>
  <c r="K1043" i="5"/>
  <c r="L1043" i="5"/>
  <c r="J1043" i="5"/>
  <c r="C1043" i="5"/>
  <c r="K1042" i="5"/>
  <c r="L1042" i="5"/>
  <c r="J1042" i="5"/>
  <c r="C1042" i="5"/>
  <c r="K1041" i="5"/>
  <c r="L1041" i="5"/>
  <c r="J1041" i="5"/>
  <c r="C1041" i="5"/>
  <c r="K1040" i="5"/>
  <c r="L1040" i="5"/>
  <c r="J1040" i="5"/>
  <c r="C1040" i="5"/>
  <c r="K1039" i="5"/>
  <c r="L1039" i="5"/>
  <c r="J1039" i="5"/>
  <c r="C1039" i="5"/>
  <c r="K1038" i="5"/>
  <c r="L1038" i="5"/>
  <c r="J1038" i="5"/>
  <c r="C1038" i="5"/>
  <c r="K1037" i="5"/>
  <c r="L1037" i="5"/>
  <c r="J1037" i="5"/>
  <c r="C1037" i="5"/>
  <c r="K1036" i="5"/>
  <c r="L1036" i="5"/>
  <c r="J1036" i="5"/>
  <c r="C1036" i="5"/>
  <c r="K1035" i="5"/>
  <c r="L1035" i="5"/>
  <c r="J1035" i="5"/>
  <c r="C1035" i="5"/>
  <c r="K1034" i="5"/>
  <c r="L1034" i="5"/>
  <c r="J1034" i="5"/>
  <c r="C1034" i="5"/>
  <c r="K1033" i="5"/>
  <c r="L1033" i="5"/>
  <c r="J1033" i="5"/>
  <c r="C1033" i="5"/>
  <c r="K1032" i="5"/>
  <c r="L1032" i="5"/>
  <c r="J1032" i="5"/>
  <c r="C1032" i="5"/>
  <c r="J1031" i="5"/>
  <c r="C1031" i="5"/>
  <c r="K1028" i="5"/>
  <c r="L1028" i="5"/>
  <c r="J1028" i="5"/>
  <c r="C1028" i="5"/>
  <c r="K1027" i="5"/>
  <c r="L1027" i="5"/>
  <c r="J1027" i="5"/>
  <c r="C1027" i="5"/>
  <c r="K1026" i="5"/>
  <c r="L1026" i="5"/>
  <c r="J1026" i="5"/>
  <c r="C1026" i="5"/>
  <c r="K1025" i="5"/>
  <c r="L1025" i="5"/>
  <c r="J1025" i="5"/>
  <c r="C1025" i="5"/>
  <c r="K1024" i="5"/>
  <c r="L1024" i="5"/>
  <c r="J1024" i="5"/>
  <c r="C1024" i="5"/>
  <c r="K1023" i="5"/>
  <c r="L1023" i="5"/>
  <c r="J1023" i="5"/>
  <c r="C1023" i="5"/>
  <c r="K1022" i="5"/>
  <c r="L1022" i="5"/>
  <c r="J1022" i="5"/>
  <c r="C1022" i="5"/>
  <c r="K1021" i="5"/>
  <c r="L1021" i="5"/>
  <c r="J1021" i="5"/>
  <c r="C1021" i="5"/>
  <c r="K1020" i="5"/>
  <c r="L1020" i="5"/>
  <c r="J1020" i="5"/>
  <c r="C1020" i="5"/>
  <c r="K1019" i="5"/>
  <c r="L1019" i="5"/>
  <c r="J1019" i="5"/>
  <c r="C1019" i="5"/>
  <c r="K1018" i="5"/>
  <c r="L1018" i="5"/>
  <c r="J1018" i="5"/>
  <c r="C1018" i="5"/>
  <c r="K1017" i="5"/>
  <c r="L1017" i="5"/>
  <c r="J1017" i="5"/>
  <c r="C1017" i="5"/>
  <c r="K1016" i="5"/>
  <c r="L1016" i="5"/>
  <c r="J1016" i="5"/>
  <c r="C1016" i="5"/>
  <c r="K1015" i="5"/>
  <c r="L1015" i="5"/>
  <c r="J1015" i="5"/>
  <c r="C1015" i="5"/>
  <c r="K1014" i="5"/>
  <c r="L1014" i="5"/>
  <c r="J1014" i="5"/>
  <c r="C1014" i="5"/>
  <c r="K1013" i="5"/>
  <c r="L1013" i="5"/>
  <c r="J1013" i="5"/>
  <c r="C1013" i="5"/>
  <c r="K1012" i="5"/>
  <c r="L1012" i="5"/>
  <c r="J1012" i="5"/>
  <c r="C1012" i="5"/>
  <c r="K1011" i="5"/>
  <c r="L1011" i="5"/>
  <c r="J1011" i="5"/>
  <c r="C1011" i="5"/>
  <c r="K1010" i="5"/>
  <c r="L1010" i="5"/>
  <c r="J1010" i="5"/>
  <c r="C1010" i="5"/>
  <c r="K1009" i="5"/>
  <c r="L1009" i="5"/>
  <c r="J1009" i="5"/>
  <c r="C1009" i="5"/>
  <c r="K1008" i="5"/>
  <c r="L1008" i="5"/>
  <c r="J1008" i="5"/>
  <c r="C1008" i="5"/>
  <c r="K1007" i="5"/>
  <c r="L1007" i="5"/>
  <c r="J1007" i="5"/>
  <c r="C1007" i="5"/>
  <c r="K1006" i="5"/>
  <c r="L1006" i="5"/>
  <c r="J1006" i="5"/>
  <c r="C1006" i="5"/>
  <c r="K1005" i="5"/>
  <c r="L1005" i="5"/>
  <c r="J1005" i="5"/>
  <c r="C1005" i="5"/>
  <c r="J1004" i="5"/>
  <c r="C1004" i="5"/>
  <c r="K1001" i="5"/>
  <c r="L1001" i="5"/>
  <c r="J1001" i="5"/>
  <c r="C1001" i="5"/>
  <c r="K1000" i="5"/>
  <c r="L1000" i="5"/>
  <c r="J1000" i="5"/>
  <c r="C1000" i="5"/>
  <c r="K999" i="5"/>
  <c r="L999" i="5"/>
  <c r="J999" i="5"/>
  <c r="C999" i="5"/>
  <c r="K998" i="5"/>
  <c r="L998" i="5"/>
  <c r="J998" i="5"/>
  <c r="C998" i="5"/>
  <c r="K997" i="5"/>
  <c r="L997" i="5"/>
  <c r="J997" i="5"/>
  <c r="C997" i="5"/>
  <c r="K996" i="5"/>
  <c r="L996" i="5"/>
  <c r="J996" i="5"/>
  <c r="C996" i="5"/>
  <c r="K995" i="5"/>
  <c r="L995" i="5"/>
  <c r="J995" i="5"/>
  <c r="C995" i="5"/>
  <c r="K994" i="5"/>
  <c r="L994" i="5"/>
  <c r="J994" i="5"/>
  <c r="C994" i="5"/>
  <c r="K993" i="5"/>
  <c r="L993" i="5"/>
  <c r="J993" i="5"/>
  <c r="C993" i="5"/>
  <c r="K992" i="5"/>
  <c r="L992" i="5"/>
  <c r="J992" i="5"/>
  <c r="C992" i="5"/>
  <c r="K991" i="5"/>
  <c r="L991" i="5"/>
  <c r="J991" i="5"/>
  <c r="C991" i="5"/>
  <c r="K990" i="5"/>
  <c r="L990" i="5"/>
  <c r="J990" i="5"/>
  <c r="C990" i="5"/>
  <c r="K989" i="5"/>
  <c r="L989" i="5"/>
  <c r="J989" i="5"/>
  <c r="C989" i="5"/>
  <c r="K988" i="5"/>
  <c r="L988" i="5"/>
  <c r="J988" i="5"/>
  <c r="C988" i="5"/>
  <c r="K987" i="5"/>
  <c r="L987" i="5"/>
  <c r="J987" i="5"/>
  <c r="C987" i="5"/>
  <c r="K986" i="5"/>
  <c r="L986" i="5"/>
  <c r="J986" i="5"/>
  <c r="C986" i="5"/>
  <c r="K985" i="5"/>
  <c r="L985" i="5"/>
  <c r="J985" i="5"/>
  <c r="C985" i="5"/>
  <c r="K984" i="5"/>
  <c r="L984" i="5"/>
  <c r="J984" i="5"/>
  <c r="C984" i="5"/>
  <c r="K983" i="5"/>
  <c r="L983" i="5"/>
  <c r="J983" i="5"/>
  <c r="C983" i="5"/>
  <c r="K982" i="5"/>
  <c r="L982" i="5"/>
  <c r="J982" i="5"/>
  <c r="C982" i="5"/>
  <c r="K981" i="5"/>
  <c r="L981" i="5"/>
  <c r="J981" i="5"/>
  <c r="C981" i="5"/>
  <c r="K980" i="5"/>
  <c r="L980" i="5"/>
  <c r="J980" i="5"/>
  <c r="C980" i="5"/>
  <c r="K979" i="5"/>
  <c r="L979" i="5"/>
  <c r="J979" i="5"/>
  <c r="C979" i="5"/>
  <c r="K978" i="5"/>
  <c r="L978" i="5"/>
  <c r="J978" i="5"/>
  <c r="C978" i="5"/>
  <c r="J977" i="5"/>
  <c r="C977" i="5"/>
  <c r="K974" i="5"/>
  <c r="L974" i="5"/>
  <c r="J974" i="5"/>
  <c r="C974" i="5"/>
  <c r="K973" i="5"/>
  <c r="L973" i="5"/>
  <c r="J973" i="5"/>
  <c r="C973" i="5"/>
  <c r="K972" i="5"/>
  <c r="L972" i="5"/>
  <c r="J972" i="5"/>
  <c r="C972" i="5"/>
  <c r="K971" i="5"/>
  <c r="L971" i="5"/>
  <c r="J971" i="5"/>
  <c r="C971" i="5"/>
  <c r="K970" i="5"/>
  <c r="L970" i="5"/>
  <c r="J970" i="5"/>
  <c r="C970" i="5"/>
  <c r="K969" i="5"/>
  <c r="L969" i="5"/>
  <c r="J969" i="5"/>
  <c r="C969" i="5"/>
  <c r="K968" i="5"/>
  <c r="L968" i="5"/>
  <c r="J968" i="5"/>
  <c r="C968" i="5"/>
  <c r="K967" i="5"/>
  <c r="L967" i="5"/>
  <c r="J967" i="5"/>
  <c r="C967" i="5"/>
  <c r="K966" i="5"/>
  <c r="L966" i="5"/>
  <c r="J966" i="5"/>
  <c r="C966" i="5"/>
  <c r="K965" i="5"/>
  <c r="L965" i="5"/>
  <c r="J965" i="5"/>
  <c r="C965" i="5"/>
  <c r="K964" i="5"/>
  <c r="L964" i="5"/>
  <c r="J964" i="5"/>
  <c r="C964" i="5"/>
  <c r="K963" i="5"/>
  <c r="L963" i="5"/>
  <c r="J963" i="5"/>
  <c r="C963" i="5"/>
  <c r="K962" i="5"/>
  <c r="L962" i="5"/>
  <c r="J962" i="5"/>
  <c r="C962" i="5"/>
  <c r="K961" i="5"/>
  <c r="L961" i="5"/>
  <c r="J961" i="5"/>
  <c r="C961" i="5"/>
  <c r="K960" i="5"/>
  <c r="L960" i="5"/>
  <c r="J960" i="5"/>
  <c r="C960" i="5"/>
  <c r="K959" i="5"/>
  <c r="L959" i="5"/>
  <c r="J959" i="5"/>
  <c r="C959" i="5"/>
  <c r="K958" i="5"/>
  <c r="L958" i="5"/>
  <c r="J958" i="5"/>
  <c r="C958" i="5"/>
  <c r="K957" i="5"/>
  <c r="L957" i="5"/>
  <c r="J957" i="5"/>
  <c r="C957" i="5"/>
  <c r="K956" i="5"/>
  <c r="L956" i="5"/>
  <c r="J956" i="5"/>
  <c r="C956" i="5"/>
  <c r="K955" i="5"/>
  <c r="L955" i="5"/>
  <c r="J955" i="5"/>
  <c r="C955" i="5"/>
  <c r="K954" i="5"/>
  <c r="L954" i="5"/>
  <c r="J954" i="5"/>
  <c r="C954" i="5"/>
  <c r="K953" i="5"/>
  <c r="L953" i="5"/>
  <c r="J953" i="5"/>
  <c r="C953" i="5"/>
  <c r="K952" i="5"/>
  <c r="L952" i="5"/>
  <c r="J952" i="5"/>
  <c r="C952" i="5"/>
  <c r="K951" i="5"/>
  <c r="L951" i="5"/>
  <c r="J951" i="5"/>
  <c r="C951" i="5"/>
  <c r="J950" i="5"/>
  <c r="C950" i="5"/>
  <c r="K947" i="5"/>
  <c r="L947" i="5"/>
  <c r="J947" i="5"/>
  <c r="C947" i="5"/>
  <c r="K946" i="5"/>
  <c r="L946" i="5"/>
  <c r="J946" i="5"/>
  <c r="C946" i="5"/>
  <c r="K945" i="5"/>
  <c r="L945" i="5"/>
  <c r="J945" i="5"/>
  <c r="C945" i="5"/>
  <c r="K944" i="5"/>
  <c r="L944" i="5"/>
  <c r="J944" i="5"/>
  <c r="C944" i="5"/>
  <c r="K943" i="5"/>
  <c r="L943" i="5"/>
  <c r="J943" i="5"/>
  <c r="C943" i="5"/>
  <c r="K942" i="5"/>
  <c r="L942" i="5"/>
  <c r="J942" i="5"/>
  <c r="C942" i="5"/>
  <c r="K941" i="5"/>
  <c r="L941" i="5"/>
  <c r="J941" i="5"/>
  <c r="C941" i="5"/>
  <c r="K940" i="5"/>
  <c r="L940" i="5"/>
  <c r="J940" i="5"/>
  <c r="C940" i="5"/>
  <c r="K939" i="5"/>
  <c r="L939" i="5"/>
  <c r="J939" i="5"/>
  <c r="C939" i="5"/>
  <c r="K938" i="5"/>
  <c r="L938" i="5"/>
  <c r="J938" i="5"/>
  <c r="C938" i="5"/>
  <c r="K937" i="5"/>
  <c r="L937" i="5"/>
  <c r="J937" i="5"/>
  <c r="C937" i="5"/>
  <c r="K936" i="5"/>
  <c r="L936" i="5"/>
  <c r="J936" i="5"/>
  <c r="C936" i="5"/>
  <c r="K935" i="5"/>
  <c r="L935" i="5"/>
  <c r="J935" i="5"/>
  <c r="C935" i="5"/>
  <c r="K934" i="5"/>
  <c r="L934" i="5"/>
  <c r="J934" i="5"/>
  <c r="C934" i="5"/>
  <c r="K933" i="5"/>
  <c r="L933" i="5"/>
  <c r="J933" i="5"/>
  <c r="C933" i="5"/>
  <c r="K932" i="5"/>
  <c r="L932" i="5"/>
  <c r="J932" i="5"/>
  <c r="C932" i="5"/>
  <c r="K931" i="5"/>
  <c r="L931" i="5"/>
  <c r="J931" i="5"/>
  <c r="C931" i="5"/>
  <c r="K930" i="5"/>
  <c r="L930" i="5"/>
  <c r="J930" i="5"/>
  <c r="C930" i="5"/>
  <c r="K929" i="5"/>
  <c r="L929" i="5"/>
  <c r="J929" i="5"/>
  <c r="C929" i="5"/>
  <c r="K928" i="5"/>
  <c r="L928" i="5"/>
  <c r="J928" i="5"/>
  <c r="C928" i="5"/>
  <c r="K927" i="5"/>
  <c r="L927" i="5"/>
  <c r="J927" i="5"/>
  <c r="C927" i="5"/>
  <c r="K926" i="5"/>
  <c r="L926" i="5"/>
  <c r="J926" i="5"/>
  <c r="C926" i="5"/>
  <c r="K925" i="5"/>
  <c r="L925" i="5"/>
  <c r="J925" i="5"/>
  <c r="C925" i="5"/>
  <c r="K924" i="5"/>
  <c r="L924" i="5"/>
  <c r="J924" i="5"/>
  <c r="C924" i="5"/>
  <c r="J923" i="5"/>
  <c r="C923" i="5"/>
  <c r="K920" i="5"/>
  <c r="L920" i="5"/>
  <c r="J920" i="5"/>
  <c r="C920" i="5"/>
  <c r="K919" i="5"/>
  <c r="L919" i="5"/>
  <c r="J919" i="5"/>
  <c r="C919" i="5"/>
  <c r="K918" i="5"/>
  <c r="L918" i="5"/>
  <c r="J918" i="5"/>
  <c r="C918" i="5"/>
  <c r="K917" i="5"/>
  <c r="L917" i="5"/>
  <c r="J917" i="5"/>
  <c r="C917" i="5"/>
  <c r="K916" i="5"/>
  <c r="L916" i="5"/>
  <c r="J916" i="5"/>
  <c r="C916" i="5"/>
  <c r="K915" i="5"/>
  <c r="L915" i="5"/>
  <c r="J915" i="5"/>
  <c r="C915" i="5"/>
  <c r="K914" i="5"/>
  <c r="L914" i="5"/>
  <c r="J914" i="5"/>
  <c r="C914" i="5"/>
  <c r="K913" i="5"/>
  <c r="L913" i="5"/>
  <c r="J913" i="5"/>
  <c r="C913" i="5"/>
  <c r="K912" i="5"/>
  <c r="L912" i="5"/>
  <c r="J912" i="5"/>
  <c r="C912" i="5"/>
  <c r="K911" i="5"/>
  <c r="L911" i="5"/>
  <c r="J911" i="5"/>
  <c r="C911" i="5"/>
  <c r="K910" i="5"/>
  <c r="L910" i="5"/>
  <c r="J910" i="5"/>
  <c r="C910" i="5"/>
  <c r="K909" i="5"/>
  <c r="L909" i="5"/>
  <c r="J909" i="5"/>
  <c r="C909" i="5"/>
  <c r="K908" i="5"/>
  <c r="L908" i="5"/>
  <c r="J908" i="5"/>
  <c r="C908" i="5"/>
  <c r="K907" i="5"/>
  <c r="L907" i="5"/>
  <c r="J907" i="5"/>
  <c r="C907" i="5"/>
  <c r="K906" i="5"/>
  <c r="L906" i="5"/>
  <c r="J906" i="5"/>
  <c r="C906" i="5"/>
  <c r="K905" i="5"/>
  <c r="L905" i="5"/>
  <c r="J905" i="5"/>
  <c r="C905" i="5"/>
  <c r="K904" i="5"/>
  <c r="L904" i="5"/>
  <c r="J904" i="5"/>
  <c r="C904" i="5"/>
  <c r="K903" i="5"/>
  <c r="L903" i="5"/>
  <c r="J903" i="5"/>
  <c r="C903" i="5"/>
  <c r="K902" i="5"/>
  <c r="L902" i="5"/>
  <c r="J902" i="5"/>
  <c r="C902" i="5"/>
  <c r="K901" i="5"/>
  <c r="L901" i="5"/>
  <c r="J901" i="5"/>
  <c r="C901" i="5"/>
  <c r="K900" i="5"/>
  <c r="L900" i="5"/>
  <c r="J900" i="5"/>
  <c r="C900" i="5"/>
  <c r="K899" i="5"/>
  <c r="L899" i="5"/>
  <c r="J899" i="5"/>
  <c r="C899" i="5"/>
  <c r="K898" i="5"/>
  <c r="L898" i="5"/>
  <c r="J898" i="5"/>
  <c r="C898" i="5"/>
  <c r="K897" i="5"/>
  <c r="L897" i="5"/>
  <c r="J897" i="5"/>
  <c r="C897" i="5"/>
  <c r="J896" i="5"/>
  <c r="C896" i="5"/>
  <c r="K893" i="5"/>
  <c r="L893" i="5"/>
  <c r="J893" i="5"/>
  <c r="C893" i="5"/>
  <c r="K892" i="5"/>
  <c r="L892" i="5"/>
  <c r="J892" i="5"/>
  <c r="C892" i="5"/>
  <c r="K891" i="5"/>
  <c r="L891" i="5"/>
  <c r="J891" i="5"/>
  <c r="C891" i="5"/>
  <c r="K890" i="5"/>
  <c r="L890" i="5"/>
  <c r="J890" i="5"/>
  <c r="C890" i="5"/>
  <c r="K889" i="5"/>
  <c r="L889" i="5"/>
  <c r="J889" i="5"/>
  <c r="C889" i="5"/>
  <c r="K888" i="5"/>
  <c r="L888" i="5"/>
  <c r="J888" i="5"/>
  <c r="C888" i="5"/>
  <c r="K887" i="5"/>
  <c r="L887" i="5"/>
  <c r="J887" i="5"/>
  <c r="C887" i="5"/>
  <c r="K886" i="5"/>
  <c r="L886" i="5"/>
  <c r="J886" i="5"/>
  <c r="C886" i="5"/>
  <c r="K885" i="5"/>
  <c r="L885" i="5"/>
  <c r="J885" i="5"/>
  <c r="C885" i="5"/>
  <c r="K884" i="5"/>
  <c r="L884" i="5"/>
  <c r="J884" i="5"/>
  <c r="C884" i="5"/>
  <c r="K883" i="5"/>
  <c r="L883" i="5"/>
  <c r="J883" i="5"/>
  <c r="C883" i="5"/>
  <c r="K882" i="5"/>
  <c r="L882" i="5"/>
  <c r="J882" i="5"/>
  <c r="C882" i="5"/>
  <c r="K881" i="5"/>
  <c r="L881" i="5"/>
  <c r="J881" i="5"/>
  <c r="C881" i="5"/>
  <c r="K880" i="5"/>
  <c r="L880" i="5"/>
  <c r="J880" i="5"/>
  <c r="C880" i="5"/>
  <c r="K879" i="5"/>
  <c r="L879" i="5"/>
  <c r="J879" i="5"/>
  <c r="C879" i="5"/>
  <c r="K878" i="5"/>
  <c r="L878" i="5"/>
  <c r="J878" i="5"/>
  <c r="C878" i="5"/>
  <c r="K877" i="5"/>
  <c r="L877" i="5"/>
  <c r="J877" i="5"/>
  <c r="C877" i="5"/>
  <c r="K876" i="5"/>
  <c r="L876" i="5"/>
  <c r="J876" i="5"/>
  <c r="C876" i="5"/>
  <c r="K875" i="5"/>
  <c r="L875" i="5"/>
  <c r="J875" i="5"/>
  <c r="C875" i="5"/>
  <c r="K874" i="5"/>
  <c r="L874" i="5"/>
  <c r="J874" i="5"/>
  <c r="C874" i="5"/>
  <c r="K873" i="5"/>
  <c r="L873" i="5"/>
  <c r="J873" i="5"/>
  <c r="C873" i="5"/>
  <c r="K872" i="5"/>
  <c r="L872" i="5"/>
  <c r="J872" i="5"/>
  <c r="C872" i="5"/>
  <c r="K871" i="5"/>
  <c r="L871" i="5"/>
  <c r="J871" i="5"/>
  <c r="C871" i="5"/>
  <c r="K870" i="5"/>
  <c r="L870" i="5"/>
  <c r="J870" i="5"/>
  <c r="C870" i="5"/>
  <c r="J869" i="5"/>
  <c r="C869" i="5"/>
  <c r="K866" i="5"/>
  <c r="L866" i="5"/>
  <c r="J866" i="5"/>
  <c r="C866" i="5"/>
  <c r="K865" i="5"/>
  <c r="L865" i="5"/>
  <c r="J865" i="5"/>
  <c r="C865" i="5"/>
  <c r="K864" i="5"/>
  <c r="L864" i="5"/>
  <c r="J864" i="5"/>
  <c r="C864" i="5"/>
  <c r="K863" i="5"/>
  <c r="L863" i="5"/>
  <c r="J863" i="5"/>
  <c r="C863" i="5"/>
  <c r="K862" i="5"/>
  <c r="L862" i="5"/>
  <c r="J862" i="5"/>
  <c r="C862" i="5"/>
  <c r="K861" i="5"/>
  <c r="L861" i="5"/>
  <c r="J861" i="5"/>
  <c r="C861" i="5"/>
  <c r="K860" i="5"/>
  <c r="L860" i="5"/>
  <c r="J860" i="5"/>
  <c r="C860" i="5"/>
  <c r="K859" i="5"/>
  <c r="L859" i="5"/>
  <c r="J859" i="5"/>
  <c r="C859" i="5"/>
  <c r="K858" i="5"/>
  <c r="L858" i="5"/>
  <c r="J858" i="5"/>
  <c r="C858" i="5"/>
  <c r="K857" i="5"/>
  <c r="L857" i="5"/>
  <c r="J857" i="5"/>
  <c r="C857" i="5"/>
  <c r="K856" i="5"/>
  <c r="L856" i="5"/>
  <c r="J856" i="5"/>
  <c r="C856" i="5"/>
  <c r="K855" i="5"/>
  <c r="L855" i="5"/>
  <c r="J855" i="5"/>
  <c r="C855" i="5"/>
  <c r="K854" i="5"/>
  <c r="L854" i="5"/>
  <c r="J854" i="5"/>
  <c r="C854" i="5"/>
  <c r="K853" i="5"/>
  <c r="L853" i="5"/>
  <c r="J853" i="5"/>
  <c r="C853" i="5"/>
  <c r="K852" i="5"/>
  <c r="L852" i="5"/>
  <c r="J852" i="5"/>
  <c r="C852" i="5"/>
  <c r="K851" i="5"/>
  <c r="L851" i="5"/>
  <c r="J851" i="5"/>
  <c r="C851" i="5"/>
  <c r="K850" i="5"/>
  <c r="L850" i="5"/>
  <c r="J850" i="5"/>
  <c r="C850" i="5"/>
  <c r="K849" i="5"/>
  <c r="L849" i="5"/>
  <c r="J849" i="5"/>
  <c r="C849" i="5"/>
  <c r="K848" i="5"/>
  <c r="L848" i="5"/>
  <c r="J848" i="5"/>
  <c r="C848" i="5"/>
  <c r="K847" i="5"/>
  <c r="L847" i="5"/>
  <c r="J847" i="5"/>
  <c r="C847" i="5"/>
  <c r="K846" i="5"/>
  <c r="L846" i="5"/>
  <c r="J846" i="5"/>
  <c r="C846" i="5"/>
  <c r="K845" i="5"/>
  <c r="L845" i="5"/>
  <c r="J845" i="5"/>
  <c r="C845" i="5"/>
  <c r="K844" i="5"/>
  <c r="L844" i="5"/>
  <c r="J844" i="5"/>
  <c r="C844" i="5"/>
  <c r="K843" i="5"/>
  <c r="L843" i="5"/>
  <c r="J843" i="5"/>
  <c r="C843" i="5"/>
  <c r="J842" i="5"/>
  <c r="C842" i="5"/>
  <c r="K839" i="5"/>
  <c r="L839" i="5"/>
  <c r="J839" i="5"/>
  <c r="C839" i="5"/>
  <c r="K838" i="5"/>
  <c r="L838" i="5"/>
  <c r="J838" i="5"/>
  <c r="C838" i="5"/>
  <c r="K837" i="5"/>
  <c r="L837" i="5"/>
  <c r="J837" i="5"/>
  <c r="C837" i="5"/>
  <c r="K836" i="5"/>
  <c r="L836" i="5"/>
  <c r="J836" i="5"/>
  <c r="C836" i="5"/>
  <c r="K835" i="5"/>
  <c r="L835" i="5"/>
  <c r="J835" i="5"/>
  <c r="C835" i="5"/>
  <c r="K834" i="5"/>
  <c r="L834" i="5"/>
  <c r="J834" i="5"/>
  <c r="C834" i="5"/>
  <c r="K833" i="5"/>
  <c r="L833" i="5"/>
  <c r="J833" i="5"/>
  <c r="C833" i="5"/>
  <c r="K832" i="5"/>
  <c r="L832" i="5"/>
  <c r="J832" i="5"/>
  <c r="C832" i="5"/>
  <c r="K831" i="5"/>
  <c r="L831" i="5"/>
  <c r="J831" i="5"/>
  <c r="C831" i="5"/>
  <c r="K830" i="5"/>
  <c r="L830" i="5"/>
  <c r="J830" i="5"/>
  <c r="C830" i="5"/>
  <c r="K829" i="5"/>
  <c r="L829" i="5"/>
  <c r="J829" i="5"/>
  <c r="C829" i="5"/>
  <c r="K828" i="5"/>
  <c r="L828" i="5"/>
  <c r="J828" i="5"/>
  <c r="C828" i="5"/>
  <c r="K827" i="5"/>
  <c r="L827" i="5"/>
  <c r="J827" i="5"/>
  <c r="C827" i="5"/>
  <c r="K826" i="5"/>
  <c r="L826" i="5"/>
  <c r="J826" i="5"/>
  <c r="C826" i="5"/>
  <c r="K825" i="5"/>
  <c r="L825" i="5"/>
  <c r="J825" i="5"/>
  <c r="C825" i="5"/>
  <c r="K824" i="5"/>
  <c r="L824" i="5"/>
  <c r="J824" i="5"/>
  <c r="C824" i="5"/>
  <c r="K823" i="5"/>
  <c r="L823" i="5"/>
  <c r="J823" i="5"/>
  <c r="C823" i="5"/>
  <c r="K822" i="5"/>
  <c r="L822" i="5"/>
  <c r="J822" i="5"/>
  <c r="C822" i="5"/>
  <c r="K821" i="5"/>
  <c r="L821" i="5"/>
  <c r="J821" i="5"/>
  <c r="C821" i="5"/>
  <c r="K820" i="5"/>
  <c r="L820" i="5"/>
  <c r="J820" i="5"/>
  <c r="C820" i="5"/>
  <c r="K819" i="5"/>
  <c r="L819" i="5"/>
  <c r="J819" i="5"/>
  <c r="C819" i="5"/>
  <c r="K818" i="5"/>
  <c r="L818" i="5"/>
  <c r="J818" i="5"/>
  <c r="C818" i="5"/>
  <c r="K817" i="5"/>
  <c r="L817" i="5"/>
  <c r="J817" i="5"/>
  <c r="C817" i="5"/>
  <c r="K816" i="5"/>
  <c r="L816" i="5"/>
  <c r="J816" i="5"/>
  <c r="C816" i="5"/>
  <c r="J815" i="5"/>
  <c r="C815" i="5"/>
  <c r="K812" i="5"/>
  <c r="L812" i="5"/>
  <c r="J812" i="5"/>
  <c r="C812" i="5"/>
  <c r="K811" i="5"/>
  <c r="L811" i="5"/>
  <c r="J811" i="5"/>
  <c r="C811" i="5"/>
  <c r="K810" i="5"/>
  <c r="L810" i="5"/>
  <c r="J810" i="5"/>
  <c r="C810" i="5"/>
  <c r="K809" i="5"/>
  <c r="L809" i="5"/>
  <c r="J809" i="5"/>
  <c r="C809" i="5"/>
  <c r="K808" i="5"/>
  <c r="L808" i="5"/>
  <c r="J808" i="5"/>
  <c r="C808" i="5"/>
  <c r="K807" i="5"/>
  <c r="L807" i="5"/>
  <c r="J807" i="5"/>
  <c r="C807" i="5"/>
  <c r="K806" i="5"/>
  <c r="L806" i="5"/>
  <c r="J806" i="5"/>
  <c r="C806" i="5"/>
  <c r="K805" i="5"/>
  <c r="L805" i="5"/>
  <c r="J805" i="5"/>
  <c r="C805" i="5"/>
  <c r="K804" i="5"/>
  <c r="L804" i="5"/>
  <c r="J804" i="5"/>
  <c r="C804" i="5"/>
  <c r="K803" i="5"/>
  <c r="L803" i="5"/>
  <c r="J803" i="5"/>
  <c r="C803" i="5"/>
  <c r="K802" i="5"/>
  <c r="L802" i="5"/>
  <c r="J802" i="5"/>
  <c r="C802" i="5"/>
  <c r="K801" i="5"/>
  <c r="L801" i="5"/>
  <c r="J801" i="5"/>
  <c r="C801" i="5"/>
  <c r="K800" i="5"/>
  <c r="L800" i="5"/>
  <c r="J800" i="5"/>
  <c r="C800" i="5"/>
  <c r="K799" i="5"/>
  <c r="L799" i="5"/>
  <c r="J799" i="5"/>
  <c r="C799" i="5"/>
  <c r="K798" i="5"/>
  <c r="L798" i="5"/>
  <c r="J798" i="5"/>
  <c r="C798" i="5"/>
  <c r="K797" i="5"/>
  <c r="L797" i="5"/>
  <c r="J797" i="5"/>
  <c r="C797" i="5"/>
  <c r="K796" i="5"/>
  <c r="L796" i="5"/>
  <c r="J796" i="5"/>
  <c r="C796" i="5"/>
  <c r="K795" i="5"/>
  <c r="L795" i="5"/>
  <c r="J795" i="5"/>
  <c r="C795" i="5"/>
  <c r="K794" i="5"/>
  <c r="L794" i="5"/>
  <c r="J794" i="5"/>
  <c r="C794" i="5"/>
  <c r="K793" i="5"/>
  <c r="L793" i="5"/>
  <c r="J793" i="5"/>
  <c r="C793" i="5"/>
  <c r="K792" i="5"/>
  <c r="L792" i="5"/>
  <c r="J792" i="5"/>
  <c r="C792" i="5"/>
  <c r="K791" i="5"/>
  <c r="L791" i="5"/>
  <c r="J791" i="5"/>
  <c r="C791" i="5"/>
  <c r="K790" i="5"/>
  <c r="L790" i="5"/>
  <c r="J790" i="5"/>
  <c r="C790" i="5"/>
  <c r="K789" i="5"/>
  <c r="L789" i="5"/>
  <c r="J789" i="5"/>
  <c r="C789" i="5"/>
  <c r="J788" i="5"/>
  <c r="C788" i="5"/>
  <c r="K785" i="5"/>
  <c r="L785" i="5"/>
  <c r="J785" i="5"/>
  <c r="C785" i="5"/>
  <c r="K784" i="5"/>
  <c r="L784" i="5"/>
  <c r="J784" i="5"/>
  <c r="C784" i="5"/>
  <c r="K783" i="5"/>
  <c r="L783" i="5"/>
  <c r="J783" i="5"/>
  <c r="C783" i="5"/>
  <c r="K782" i="5"/>
  <c r="L782" i="5"/>
  <c r="J782" i="5"/>
  <c r="C782" i="5"/>
  <c r="K781" i="5"/>
  <c r="L781" i="5"/>
  <c r="J781" i="5"/>
  <c r="C781" i="5"/>
  <c r="K780" i="5"/>
  <c r="L780" i="5"/>
  <c r="J780" i="5"/>
  <c r="C780" i="5"/>
  <c r="K779" i="5"/>
  <c r="L779" i="5"/>
  <c r="J779" i="5"/>
  <c r="C779" i="5"/>
  <c r="K778" i="5"/>
  <c r="L778" i="5"/>
  <c r="J778" i="5"/>
  <c r="C778" i="5"/>
  <c r="K777" i="5"/>
  <c r="L777" i="5"/>
  <c r="J777" i="5"/>
  <c r="C777" i="5"/>
  <c r="K776" i="5"/>
  <c r="L776" i="5"/>
  <c r="J776" i="5"/>
  <c r="C776" i="5"/>
  <c r="K775" i="5"/>
  <c r="L775" i="5"/>
  <c r="J775" i="5"/>
  <c r="C775" i="5"/>
  <c r="K774" i="5"/>
  <c r="L774" i="5"/>
  <c r="J774" i="5"/>
  <c r="C774" i="5"/>
  <c r="K773" i="5"/>
  <c r="L773" i="5"/>
  <c r="J773" i="5"/>
  <c r="C773" i="5"/>
  <c r="K772" i="5"/>
  <c r="L772" i="5"/>
  <c r="J772" i="5"/>
  <c r="C772" i="5"/>
  <c r="K771" i="5"/>
  <c r="L771" i="5"/>
  <c r="J771" i="5"/>
  <c r="C771" i="5"/>
  <c r="K770" i="5"/>
  <c r="L770" i="5"/>
  <c r="J770" i="5"/>
  <c r="C770" i="5"/>
  <c r="K769" i="5"/>
  <c r="L769" i="5"/>
  <c r="J769" i="5"/>
  <c r="C769" i="5"/>
  <c r="K768" i="5"/>
  <c r="L768" i="5"/>
  <c r="J768" i="5"/>
  <c r="C768" i="5"/>
  <c r="K767" i="5"/>
  <c r="L767" i="5"/>
  <c r="J767" i="5"/>
  <c r="C767" i="5"/>
  <c r="K766" i="5"/>
  <c r="L766" i="5"/>
  <c r="J766" i="5"/>
  <c r="C766" i="5"/>
  <c r="K765" i="5"/>
  <c r="L765" i="5"/>
  <c r="J765" i="5"/>
  <c r="C765" i="5"/>
  <c r="K764" i="5"/>
  <c r="L764" i="5"/>
  <c r="J764" i="5"/>
  <c r="C764" i="5"/>
  <c r="K763" i="5"/>
  <c r="L763" i="5"/>
  <c r="J763" i="5"/>
  <c r="C763" i="5"/>
  <c r="K762" i="5"/>
  <c r="L762" i="5"/>
  <c r="J762" i="5"/>
  <c r="C762" i="5"/>
  <c r="J761" i="5"/>
  <c r="C761" i="5"/>
  <c r="K758" i="5"/>
  <c r="L758" i="5"/>
  <c r="J758" i="5"/>
  <c r="C758" i="5"/>
  <c r="K757" i="5"/>
  <c r="L757" i="5"/>
  <c r="J757" i="5"/>
  <c r="C757" i="5"/>
  <c r="K756" i="5"/>
  <c r="L756" i="5"/>
  <c r="J756" i="5"/>
  <c r="C756" i="5"/>
  <c r="K755" i="5"/>
  <c r="L755" i="5"/>
  <c r="J755" i="5"/>
  <c r="C755" i="5"/>
  <c r="K754" i="5"/>
  <c r="L754" i="5"/>
  <c r="J754" i="5"/>
  <c r="C754" i="5"/>
  <c r="K753" i="5"/>
  <c r="L753" i="5"/>
  <c r="J753" i="5"/>
  <c r="C753" i="5"/>
  <c r="K752" i="5"/>
  <c r="L752" i="5"/>
  <c r="J752" i="5"/>
  <c r="C752" i="5"/>
  <c r="K751" i="5"/>
  <c r="L751" i="5"/>
  <c r="J751" i="5"/>
  <c r="C751" i="5"/>
  <c r="K750" i="5"/>
  <c r="L750" i="5"/>
  <c r="J750" i="5"/>
  <c r="C750" i="5"/>
  <c r="K749" i="5"/>
  <c r="L749" i="5"/>
  <c r="J749" i="5"/>
  <c r="C749" i="5"/>
  <c r="K748" i="5"/>
  <c r="L748" i="5"/>
  <c r="J748" i="5"/>
  <c r="C748" i="5"/>
  <c r="K747" i="5"/>
  <c r="L747" i="5"/>
  <c r="J747" i="5"/>
  <c r="C747" i="5"/>
  <c r="K746" i="5"/>
  <c r="L746" i="5"/>
  <c r="J746" i="5"/>
  <c r="C746" i="5"/>
  <c r="K745" i="5"/>
  <c r="L745" i="5"/>
  <c r="J745" i="5"/>
  <c r="C745" i="5"/>
  <c r="K744" i="5"/>
  <c r="L744" i="5"/>
  <c r="J744" i="5"/>
  <c r="C744" i="5"/>
  <c r="K743" i="5"/>
  <c r="L743" i="5"/>
  <c r="J743" i="5"/>
  <c r="C743" i="5"/>
  <c r="K742" i="5"/>
  <c r="L742" i="5"/>
  <c r="J742" i="5"/>
  <c r="C742" i="5"/>
  <c r="K741" i="5"/>
  <c r="L741" i="5"/>
  <c r="J741" i="5"/>
  <c r="C741" i="5"/>
  <c r="K740" i="5"/>
  <c r="L740" i="5"/>
  <c r="J740" i="5"/>
  <c r="C740" i="5"/>
  <c r="K739" i="5"/>
  <c r="L739" i="5"/>
  <c r="J739" i="5"/>
  <c r="C739" i="5"/>
  <c r="K738" i="5"/>
  <c r="L738" i="5"/>
  <c r="J738" i="5"/>
  <c r="C738" i="5"/>
  <c r="K737" i="5"/>
  <c r="L737" i="5"/>
  <c r="J737" i="5"/>
  <c r="C737" i="5"/>
  <c r="K736" i="5"/>
  <c r="L736" i="5"/>
  <c r="J736" i="5"/>
  <c r="C736" i="5"/>
  <c r="K735" i="5"/>
  <c r="L735" i="5"/>
  <c r="J735" i="5"/>
  <c r="C735" i="5"/>
  <c r="J734" i="5"/>
  <c r="C734" i="5"/>
  <c r="K731" i="5"/>
  <c r="L731" i="5"/>
  <c r="J731" i="5"/>
  <c r="C731" i="5"/>
  <c r="K730" i="5"/>
  <c r="L730" i="5"/>
  <c r="J730" i="5"/>
  <c r="C730" i="5"/>
  <c r="K729" i="5"/>
  <c r="L729" i="5"/>
  <c r="J729" i="5"/>
  <c r="C729" i="5"/>
  <c r="K728" i="5"/>
  <c r="L728" i="5"/>
  <c r="J728" i="5"/>
  <c r="C728" i="5"/>
  <c r="K727" i="5"/>
  <c r="L727" i="5"/>
  <c r="J727" i="5"/>
  <c r="C727" i="5"/>
  <c r="K726" i="5"/>
  <c r="L726" i="5"/>
  <c r="J726" i="5"/>
  <c r="C726" i="5"/>
  <c r="K725" i="5"/>
  <c r="L725" i="5"/>
  <c r="J725" i="5"/>
  <c r="C725" i="5"/>
  <c r="K724" i="5"/>
  <c r="L724" i="5"/>
  <c r="J724" i="5"/>
  <c r="C724" i="5"/>
  <c r="K723" i="5"/>
  <c r="L723" i="5"/>
  <c r="J723" i="5"/>
  <c r="C723" i="5"/>
  <c r="K722" i="5"/>
  <c r="L722" i="5"/>
  <c r="J722" i="5"/>
  <c r="C722" i="5"/>
  <c r="K721" i="5"/>
  <c r="L721" i="5"/>
  <c r="J721" i="5"/>
  <c r="C721" i="5"/>
  <c r="K720" i="5"/>
  <c r="L720" i="5"/>
  <c r="J720" i="5"/>
  <c r="C720" i="5"/>
  <c r="K719" i="5"/>
  <c r="L719" i="5"/>
  <c r="J719" i="5"/>
  <c r="C719" i="5"/>
  <c r="K718" i="5"/>
  <c r="L718" i="5"/>
  <c r="J718" i="5"/>
  <c r="C718" i="5"/>
  <c r="K717" i="5"/>
  <c r="L717" i="5"/>
  <c r="J717" i="5"/>
  <c r="C717" i="5"/>
  <c r="K716" i="5"/>
  <c r="L716" i="5"/>
  <c r="J716" i="5"/>
  <c r="C716" i="5"/>
  <c r="K715" i="5"/>
  <c r="L715" i="5"/>
  <c r="J715" i="5"/>
  <c r="C715" i="5"/>
  <c r="K714" i="5"/>
  <c r="L714" i="5"/>
  <c r="J714" i="5"/>
  <c r="C714" i="5"/>
  <c r="K713" i="5"/>
  <c r="L713" i="5"/>
  <c r="J713" i="5"/>
  <c r="C713" i="5"/>
  <c r="K712" i="5"/>
  <c r="L712" i="5"/>
  <c r="J712" i="5"/>
  <c r="C712" i="5"/>
  <c r="K711" i="5"/>
  <c r="L711" i="5"/>
  <c r="J711" i="5"/>
  <c r="C711" i="5"/>
  <c r="K710" i="5"/>
  <c r="L710" i="5"/>
  <c r="J710" i="5"/>
  <c r="C710" i="5"/>
  <c r="K709" i="5"/>
  <c r="L709" i="5"/>
  <c r="J709" i="5"/>
  <c r="C709" i="5"/>
  <c r="K708" i="5"/>
  <c r="L708" i="5"/>
  <c r="J708" i="5"/>
  <c r="C708" i="5"/>
  <c r="J707" i="5"/>
  <c r="C707" i="5"/>
  <c r="K704" i="5"/>
  <c r="L704" i="5"/>
  <c r="J704" i="5"/>
  <c r="C704" i="5"/>
  <c r="K703" i="5"/>
  <c r="L703" i="5"/>
  <c r="J703" i="5"/>
  <c r="C703" i="5"/>
  <c r="K702" i="5"/>
  <c r="L702" i="5"/>
  <c r="J702" i="5"/>
  <c r="C702" i="5"/>
  <c r="K701" i="5"/>
  <c r="L701" i="5"/>
  <c r="J701" i="5"/>
  <c r="C701" i="5"/>
  <c r="K700" i="5"/>
  <c r="L700" i="5"/>
  <c r="J700" i="5"/>
  <c r="C700" i="5"/>
  <c r="K699" i="5"/>
  <c r="L699" i="5"/>
  <c r="J699" i="5"/>
  <c r="C699" i="5"/>
  <c r="K698" i="5"/>
  <c r="L698" i="5"/>
  <c r="J698" i="5"/>
  <c r="C698" i="5"/>
  <c r="K697" i="5"/>
  <c r="L697" i="5"/>
  <c r="J697" i="5"/>
  <c r="C697" i="5"/>
  <c r="K696" i="5"/>
  <c r="L696" i="5"/>
  <c r="J696" i="5"/>
  <c r="C696" i="5"/>
  <c r="K695" i="5"/>
  <c r="L695" i="5"/>
  <c r="J695" i="5"/>
  <c r="C695" i="5"/>
  <c r="K694" i="5"/>
  <c r="L694" i="5"/>
  <c r="J694" i="5"/>
  <c r="C694" i="5"/>
  <c r="K693" i="5"/>
  <c r="L693" i="5"/>
  <c r="J693" i="5"/>
  <c r="C693" i="5"/>
  <c r="K692" i="5"/>
  <c r="L692" i="5"/>
  <c r="J692" i="5"/>
  <c r="C692" i="5"/>
  <c r="K691" i="5"/>
  <c r="L691" i="5"/>
  <c r="J691" i="5"/>
  <c r="C691" i="5"/>
  <c r="K690" i="5"/>
  <c r="L690" i="5"/>
  <c r="J690" i="5"/>
  <c r="C690" i="5"/>
  <c r="K689" i="5"/>
  <c r="L689" i="5"/>
  <c r="J689" i="5"/>
  <c r="C689" i="5"/>
  <c r="K688" i="5"/>
  <c r="L688" i="5"/>
  <c r="J688" i="5"/>
  <c r="C688" i="5"/>
  <c r="K687" i="5"/>
  <c r="L687" i="5"/>
  <c r="J687" i="5"/>
  <c r="C687" i="5"/>
  <c r="K686" i="5"/>
  <c r="L686" i="5"/>
  <c r="J686" i="5"/>
  <c r="C686" i="5"/>
  <c r="K685" i="5"/>
  <c r="L685" i="5"/>
  <c r="J685" i="5"/>
  <c r="C685" i="5"/>
  <c r="K684" i="5"/>
  <c r="L684" i="5"/>
  <c r="J684" i="5"/>
  <c r="C684" i="5"/>
  <c r="K683" i="5"/>
  <c r="L683" i="5"/>
  <c r="J683" i="5"/>
  <c r="C683" i="5"/>
  <c r="K682" i="5"/>
  <c r="L682" i="5"/>
  <c r="J682" i="5"/>
  <c r="C682" i="5"/>
  <c r="K681" i="5"/>
  <c r="L681" i="5"/>
  <c r="J681" i="5"/>
  <c r="C681" i="5"/>
  <c r="J680" i="5"/>
  <c r="C680" i="5"/>
  <c r="K677" i="5"/>
  <c r="L677" i="5"/>
  <c r="J677" i="5"/>
  <c r="C677" i="5"/>
  <c r="K676" i="5"/>
  <c r="L676" i="5"/>
  <c r="J676" i="5"/>
  <c r="C676" i="5"/>
  <c r="K675" i="5"/>
  <c r="L675" i="5"/>
  <c r="J675" i="5"/>
  <c r="C675" i="5"/>
  <c r="K674" i="5"/>
  <c r="L674" i="5"/>
  <c r="J674" i="5"/>
  <c r="C674" i="5"/>
  <c r="K673" i="5"/>
  <c r="L673" i="5"/>
  <c r="J673" i="5"/>
  <c r="C673" i="5"/>
  <c r="K672" i="5"/>
  <c r="L672" i="5"/>
  <c r="J672" i="5"/>
  <c r="C672" i="5"/>
  <c r="K671" i="5"/>
  <c r="L671" i="5"/>
  <c r="J671" i="5"/>
  <c r="C671" i="5"/>
  <c r="K670" i="5"/>
  <c r="L670" i="5"/>
  <c r="J670" i="5"/>
  <c r="C670" i="5"/>
  <c r="K669" i="5"/>
  <c r="L669" i="5"/>
  <c r="J669" i="5"/>
  <c r="C669" i="5"/>
  <c r="K668" i="5"/>
  <c r="L668" i="5"/>
  <c r="J668" i="5"/>
  <c r="C668" i="5"/>
  <c r="K667" i="5"/>
  <c r="L667" i="5"/>
  <c r="J667" i="5"/>
  <c r="C667" i="5"/>
  <c r="K666" i="5"/>
  <c r="L666" i="5"/>
  <c r="J666" i="5"/>
  <c r="C666" i="5"/>
  <c r="K665" i="5"/>
  <c r="L665" i="5"/>
  <c r="J665" i="5"/>
  <c r="C665" i="5"/>
  <c r="K664" i="5"/>
  <c r="L664" i="5"/>
  <c r="J664" i="5"/>
  <c r="C664" i="5"/>
  <c r="K663" i="5"/>
  <c r="L663" i="5"/>
  <c r="J663" i="5"/>
  <c r="C663" i="5"/>
  <c r="K662" i="5"/>
  <c r="L662" i="5"/>
  <c r="J662" i="5"/>
  <c r="C662" i="5"/>
  <c r="K661" i="5"/>
  <c r="L661" i="5"/>
  <c r="J661" i="5"/>
  <c r="C661" i="5"/>
  <c r="K660" i="5"/>
  <c r="L660" i="5"/>
  <c r="J660" i="5"/>
  <c r="C660" i="5"/>
  <c r="K659" i="5"/>
  <c r="L659" i="5"/>
  <c r="J659" i="5"/>
  <c r="C659" i="5"/>
  <c r="K658" i="5"/>
  <c r="L658" i="5"/>
  <c r="J658" i="5"/>
  <c r="C658" i="5"/>
  <c r="K657" i="5"/>
  <c r="L657" i="5"/>
  <c r="J657" i="5"/>
  <c r="C657" i="5"/>
  <c r="K656" i="5"/>
  <c r="L656" i="5"/>
  <c r="J656" i="5"/>
  <c r="C656" i="5"/>
  <c r="K655" i="5"/>
  <c r="L655" i="5"/>
  <c r="J655" i="5"/>
  <c r="C655" i="5"/>
  <c r="K654" i="5"/>
  <c r="L654" i="5"/>
  <c r="J654" i="5"/>
  <c r="C654" i="5"/>
  <c r="J653" i="5"/>
  <c r="C653" i="5"/>
  <c r="K650" i="5"/>
  <c r="L650" i="5"/>
  <c r="J650" i="5"/>
  <c r="C650" i="5"/>
  <c r="K649" i="5"/>
  <c r="L649" i="5"/>
  <c r="J649" i="5"/>
  <c r="C649" i="5"/>
  <c r="K648" i="5"/>
  <c r="L648" i="5"/>
  <c r="J648" i="5"/>
  <c r="C648" i="5"/>
  <c r="K647" i="5"/>
  <c r="L647" i="5"/>
  <c r="J647" i="5"/>
  <c r="C647" i="5"/>
  <c r="K646" i="5"/>
  <c r="L646" i="5"/>
  <c r="J646" i="5"/>
  <c r="C646" i="5"/>
  <c r="K645" i="5"/>
  <c r="L645" i="5"/>
  <c r="J645" i="5"/>
  <c r="C645" i="5"/>
  <c r="K644" i="5"/>
  <c r="L644" i="5"/>
  <c r="J644" i="5"/>
  <c r="C644" i="5"/>
  <c r="K643" i="5"/>
  <c r="L643" i="5"/>
  <c r="J643" i="5"/>
  <c r="C643" i="5"/>
  <c r="K642" i="5"/>
  <c r="L642" i="5"/>
  <c r="J642" i="5"/>
  <c r="C642" i="5"/>
  <c r="K641" i="5"/>
  <c r="L641" i="5"/>
  <c r="J641" i="5"/>
  <c r="C641" i="5"/>
  <c r="K640" i="5"/>
  <c r="L640" i="5"/>
  <c r="J640" i="5"/>
  <c r="C640" i="5"/>
  <c r="K639" i="5"/>
  <c r="L639" i="5"/>
  <c r="J639" i="5"/>
  <c r="C639" i="5"/>
  <c r="K638" i="5"/>
  <c r="L638" i="5"/>
  <c r="J638" i="5"/>
  <c r="C638" i="5"/>
  <c r="K637" i="5"/>
  <c r="L637" i="5"/>
  <c r="J637" i="5"/>
  <c r="C637" i="5"/>
  <c r="K636" i="5"/>
  <c r="L636" i="5"/>
  <c r="J636" i="5"/>
  <c r="C636" i="5"/>
  <c r="K635" i="5"/>
  <c r="L635" i="5"/>
  <c r="J635" i="5"/>
  <c r="C635" i="5"/>
  <c r="K634" i="5"/>
  <c r="L634" i="5"/>
  <c r="J634" i="5"/>
  <c r="C634" i="5"/>
  <c r="K633" i="5"/>
  <c r="L633" i="5"/>
  <c r="J633" i="5"/>
  <c r="C633" i="5"/>
  <c r="K632" i="5"/>
  <c r="L632" i="5"/>
  <c r="J632" i="5"/>
  <c r="C632" i="5"/>
  <c r="K631" i="5"/>
  <c r="L631" i="5"/>
  <c r="J631" i="5"/>
  <c r="C631" i="5"/>
  <c r="K630" i="5"/>
  <c r="L630" i="5"/>
  <c r="J630" i="5"/>
  <c r="C630" i="5"/>
  <c r="K629" i="5"/>
  <c r="L629" i="5"/>
  <c r="J629" i="5"/>
  <c r="C629" i="5"/>
  <c r="K628" i="5"/>
  <c r="L628" i="5"/>
  <c r="J628" i="5"/>
  <c r="C628" i="5"/>
  <c r="K627" i="5"/>
  <c r="L627" i="5"/>
  <c r="J627" i="5"/>
  <c r="C627" i="5"/>
  <c r="J626" i="5"/>
  <c r="C626" i="5"/>
  <c r="K623" i="5"/>
  <c r="L623" i="5"/>
  <c r="J623" i="5"/>
  <c r="C623" i="5"/>
  <c r="K622" i="5"/>
  <c r="L622" i="5"/>
  <c r="J622" i="5"/>
  <c r="C622" i="5"/>
  <c r="K621" i="5"/>
  <c r="L621" i="5"/>
  <c r="J621" i="5"/>
  <c r="C621" i="5"/>
  <c r="K620" i="5"/>
  <c r="L620" i="5"/>
  <c r="J620" i="5"/>
  <c r="C620" i="5"/>
  <c r="K619" i="5"/>
  <c r="L619" i="5"/>
  <c r="J619" i="5"/>
  <c r="C619" i="5"/>
  <c r="K618" i="5"/>
  <c r="L618" i="5"/>
  <c r="J618" i="5"/>
  <c r="C618" i="5"/>
  <c r="K617" i="5"/>
  <c r="L617" i="5"/>
  <c r="J617" i="5"/>
  <c r="C617" i="5"/>
  <c r="K616" i="5"/>
  <c r="L616" i="5"/>
  <c r="J616" i="5"/>
  <c r="C616" i="5"/>
  <c r="K615" i="5"/>
  <c r="L615" i="5"/>
  <c r="J615" i="5"/>
  <c r="C615" i="5"/>
  <c r="K614" i="5"/>
  <c r="L614" i="5"/>
  <c r="J614" i="5"/>
  <c r="C614" i="5"/>
  <c r="K613" i="5"/>
  <c r="L613" i="5"/>
  <c r="J613" i="5"/>
  <c r="C613" i="5"/>
  <c r="K612" i="5"/>
  <c r="L612" i="5"/>
  <c r="J612" i="5"/>
  <c r="C612" i="5"/>
  <c r="K611" i="5"/>
  <c r="L611" i="5"/>
  <c r="J611" i="5"/>
  <c r="C611" i="5"/>
  <c r="K610" i="5"/>
  <c r="L610" i="5"/>
  <c r="J610" i="5"/>
  <c r="C610" i="5"/>
  <c r="K609" i="5"/>
  <c r="L609" i="5"/>
  <c r="J609" i="5"/>
  <c r="C609" i="5"/>
  <c r="K608" i="5"/>
  <c r="L608" i="5"/>
  <c r="J608" i="5"/>
  <c r="C608" i="5"/>
  <c r="K607" i="5"/>
  <c r="L607" i="5"/>
  <c r="J607" i="5"/>
  <c r="C607" i="5"/>
  <c r="K606" i="5"/>
  <c r="L606" i="5"/>
  <c r="J606" i="5"/>
  <c r="C606" i="5"/>
  <c r="K605" i="5"/>
  <c r="L605" i="5"/>
  <c r="J605" i="5"/>
  <c r="C605" i="5"/>
  <c r="K604" i="5"/>
  <c r="L604" i="5"/>
  <c r="J604" i="5"/>
  <c r="C604" i="5"/>
  <c r="K603" i="5"/>
  <c r="L603" i="5"/>
  <c r="J603" i="5"/>
  <c r="C603" i="5"/>
  <c r="K602" i="5"/>
  <c r="L602" i="5"/>
  <c r="J602" i="5"/>
  <c r="C602" i="5"/>
  <c r="K601" i="5"/>
  <c r="L601" i="5"/>
  <c r="J601" i="5"/>
  <c r="C601" i="5"/>
  <c r="K600" i="5"/>
  <c r="L600" i="5"/>
  <c r="J600" i="5"/>
  <c r="C600" i="5"/>
  <c r="J599" i="5"/>
  <c r="C599" i="5"/>
  <c r="K596" i="5"/>
  <c r="L596" i="5"/>
  <c r="J596" i="5"/>
  <c r="C596" i="5"/>
  <c r="K595" i="5"/>
  <c r="L595" i="5"/>
  <c r="J595" i="5"/>
  <c r="C595" i="5"/>
  <c r="K594" i="5"/>
  <c r="L594" i="5"/>
  <c r="J594" i="5"/>
  <c r="C594" i="5"/>
  <c r="K593" i="5"/>
  <c r="L593" i="5"/>
  <c r="J593" i="5"/>
  <c r="C593" i="5"/>
  <c r="K592" i="5"/>
  <c r="L592" i="5"/>
  <c r="J592" i="5"/>
  <c r="C592" i="5"/>
  <c r="K591" i="5"/>
  <c r="L591" i="5"/>
  <c r="J591" i="5"/>
  <c r="C591" i="5"/>
  <c r="K590" i="5"/>
  <c r="L590" i="5"/>
  <c r="J590" i="5"/>
  <c r="C590" i="5"/>
  <c r="K589" i="5"/>
  <c r="L589" i="5"/>
  <c r="J589" i="5"/>
  <c r="C589" i="5"/>
  <c r="K588" i="5"/>
  <c r="L588" i="5"/>
  <c r="J588" i="5"/>
  <c r="C588" i="5"/>
  <c r="K587" i="5"/>
  <c r="L587" i="5"/>
  <c r="J587" i="5"/>
  <c r="C587" i="5"/>
  <c r="K586" i="5"/>
  <c r="L586" i="5"/>
  <c r="J586" i="5"/>
  <c r="C586" i="5"/>
  <c r="K585" i="5"/>
  <c r="L585" i="5"/>
  <c r="J585" i="5"/>
  <c r="C585" i="5"/>
  <c r="K584" i="5"/>
  <c r="L584" i="5"/>
  <c r="J584" i="5"/>
  <c r="C584" i="5"/>
  <c r="K583" i="5"/>
  <c r="L583" i="5"/>
  <c r="J583" i="5"/>
  <c r="C583" i="5"/>
  <c r="K582" i="5"/>
  <c r="L582" i="5"/>
  <c r="J582" i="5"/>
  <c r="C582" i="5"/>
  <c r="K581" i="5"/>
  <c r="L581" i="5"/>
  <c r="J581" i="5"/>
  <c r="C581" i="5"/>
  <c r="K580" i="5"/>
  <c r="L580" i="5"/>
  <c r="J580" i="5"/>
  <c r="C580" i="5"/>
  <c r="K579" i="5"/>
  <c r="L579" i="5"/>
  <c r="J579" i="5"/>
  <c r="C579" i="5"/>
  <c r="K578" i="5"/>
  <c r="L578" i="5"/>
  <c r="J578" i="5"/>
  <c r="C578" i="5"/>
  <c r="K577" i="5"/>
  <c r="L577" i="5"/>
  <c r="J577" i="5"/>
  <c r="C577" i="5"/>
  <c r="K576" i="5"/>
  <c r="L576" i="5"/>
  <c r="J576" i="5"/>
  <c r="C576" i="5"/>
  <c r="K575" i="5"/>
  <c r="L575" i="5"/>
  <c r="J575" i="5"/>
  <c r="C575" i="5"/>
  <c r="K574" i="5"/>
  <c r="L574" i="5"/>
  <c r="J574" i="5"/>
  <c r="C574" i="5"/>
  <c r="K573" i="5"/>
  <c r="L573" i="5"/>
  <c r="J573" i="5"/>
  <c r="C573" i="5"/>
  <c r="J572" i="5"/>
  <c r="C572" i="5"/>
  <c r="K569" i="5"/>
  <c r="L569" i="5"/>
  <c r="J569" i="5"/>
  <c r="C569" i="5"/>
  <c r="K568" i="5"/>
  <c r="L568" i="5"/>
  <c r="J568" i="5"/>
  <c r="C568" i="5"/>
  <c r="K567" i="5"/>
  <c r="L567" i="5"/>
  <c r="J567" i="5"/>
  <c r="C567" i="5"/>
  <c r="K566" i="5"/>
  <c r="L566" i="5"/>
  <c r="J566" i="5"/>
  <c r="C566" i="5"/>
  <c r="K565" i="5"/>
  <c r="L565" i="5"/>
  <c r="J565" i="5"/>
  <c r="C565" i="5"/>
  <c r="K564" i="5"/>
  <c r="L564" i="5"/>
  <c r="J564" i="5"/>
  <c r="C564" i="5"/>
  <c r="K563" i="5"/>
  <c r="L563" i="5"/>
  <c r="J563" i="5"/>
  <c r="C563" i="5"/>
  <c r="K562" i="5"/>
  <c r="L562" i="5"/>
  <c r="J562" i="5"/>
  <c r="C562" i="5"/>
  <c r="K561" i="5"/>
  <c r="L561" i="5"/>
  <c r="J561" i="5"/>
  <c r="C561" i="5"/>
  <c r="K560" i="5"/>
  <c r="L560" i="5"/>
  <c r="J560" i="5"/>
  <c r="C560" i="5"/>
  <c r="K559" i="5"/>
  <c r="L559" i="5"/>
  <c r="J559" i="5"/>
  <c r="C559" i="5"/>
  <c r="K558" i="5"/>
  <c r="L558" i="5"/>
  <c r="J558" i="5"/>
  <c r="C558" i="5"/>
  <c r="K557" i="5"/>
  <c r="L557" i="5"/>
  <c r="J557" i="5"/>
  <c r="C557" i="5"/>
  <c r="K556" i="5"/>
  <c r="L556" i="5"/>
  <c r="J556" i="5"/>
  <c r="C556" i="5"/>
  <c r="K555" i="5"/>
  <c r="L555" i="5"/>
  <c r="J555" i="5"/>
  <c r="C555" i="5"/>
  <c r="K554" i="5"/>
  <c r="L554" i="5"/>
  <c r="J554" i="5"/>
  <c r="C554" i="5"/>
  <c r="K553" i="5"/>
  <c r="L553" i="5"/>
  <c r="J553" i="5"/>
  <c r="C553" i="5"/>
  <c r="K552" i="5"/>
  <c r="L552" i="5"/>
  <c r="J552" i="5"/>
  <c r="C552" i="5"/>
  <c r="K551" i="5"/>
  <c r="L551" i="5"/>
  <c r="J551" i="5"/>
  <c r="C551" i="5"/>
  <c r="K550" i="5"/>
  <c r="L550" i="5"/>
  <c r="J550" i="5"/>
  <c r="C550" i="5"/>
  <c r="K549" i="5"/>
  <c r="L549" i="5"/>
  <c r="J549" i="5"/>
  <c r="C549" i="5"/>
  <c r="K548" i="5"/>
  <c r="L548" i="5"/>
  <c r="J548" i="5"/>
  <c r="C548" i="5"/>
  <c r="K547" i="5"/>
  <c r="L547" i="5"/>
  <c r="J547" i="5"/>
  <c r="C547" i="5"/>
  <c r="K546" i="5"/>
  <c r="L546" i="5"/>
  <c r="J546" i="5"/>
  <c r="C546" i="5"/>
  <c r="J545" i="5"/>
  <c r="C545" i="5"/>
  <c r="K542" i="5"/>
  <c r="L542" i="5"/>
  <c r="J542" i="5"/>
  <c r="C542" i="5"/>
  <c r="K541" i="5"/>
  <c r="L541" i="5"/>
  <c r="J541" i="5"/>
  <c r="C541" i="5"/>
  <c r="K540" i="5"/>
  <c r="L540" i="5"/>
  <c r="J540" i="5"/>
  <c r="C540" i="5"/>
  <c r="K539" i="5"/>
  <c r="L539" i="5"/>
  <c r="J539" i="5"/>
  <c r="C539" i="5"/>
  <c r="K538" i="5"/>
  <c r="L538" i="5"/>
  <c r="J538" i="5"/>
  <c r="C538" i="5"/>
  <c r="K537" i="5"/>
  <c r="L537" i="5"/>
  <c r="J537" i="5"/>
  <c r="C537" i="5"/>
  <c r="K536" i="5"/>
  <c r="L536" i="5"/>
  <c r="J536" i="5"/>
  <c r="C536" i="5"/>
  <c r="K535" i="5"/>
  <c r="L535" i="5"/>
  <c r="J535" i="5"/>
  <c r="C535" i="5"/>
  <c r="K534" i="5"/>
  <c r="L534" i="5"/>
  <c r="J534" i="5"/>
  <c r="C534" i="5"/>
  <c r="K533" i="5"/>
  <c r="L533" i="5"/>
  <c r="J533" i="5"/>
  <c r="C533" i="5"/>
  <c r="K532" i="5"/>
  <c r="L532" i="5"/>
  <c r="J532" i="5"/>
  <c r="C532" i="5"/>
  <c r="K531" i="5"/>
  <c r="L531" i="5"/>
  <c r="J531" i="5"/>
  <c r="C531" i="5"/>
  <c r="K530" i="5"/>
  <c r="L530" i="5"/>
  <c r="J530" i="5"/>
  <c r="C530" i="5"/>
  <c r="K529" i="5"/>
  <c r="L529" i="5"/>
  <c r="J529" i="5"/>
  <c r="C529" i="5"/>
  <c r="K528" i="5"/>
  <c r="L528" i="5"/>
  <c r="J528" i="5"/>
  <c r="C528" i="5"/>
  <c r="K527" i="5"/>
  <c r="L527" i="5"/>
  <c r="J527" i="5"/>
  <c r="C527" i="5"/>
  <c r="K526" i="5"/>
  <c r="L526" i="5"/>
  <c r="J526" i="5"/>
  <c r="C526" i="5"/>
  <c r="K525" i="5"/>
  <c r="L525" i="5"/>
  <c r="J525" i="5"/>
  <c r="C525" i="5"/>
  <c r="K524" i="5"/>
  <c r="L524" i="5"/>
  <c r="J524" i="5"/>
  <c r="C524" i="5"/>
  <c r="K523" i="5"/>
  <c r="L523" i="5"/>
  <c r="J523" i="5"/>
  <c r="C523" i="5"/>
  <c r="K522" i="5"/>
  <c r="L522" i="5"/>
  <c r="J522" i="5"/>
  <c r="C522" i="5"/>
  <c r="K521" i="5"/>
  <c r="L521" i="5"/>
  <c r="J521" i="5"/>
  <c r="C521" i="5"/>
  <c r="K520" i="5"/>
  <c r="L520" i="5"/>
  <c r="J520" i="5"/>
  <c r="C520" i="5"/>
  <c r="K519" i="5"/>
  <c r="L519" i="5"/>
  <c r="J519" i="5"/>
  <c r="C519" i="5"/>
  <c r="J518" i="5"/>
  <c r="C518" i="5"/>
  <c r="K515" i="5"/>
  <c r="L515" i="5"/>
  <c r="J515" i="5"/>
  <c r="C515" i="5"/>
  <c r="K514" i="5"/>
  <c r="L514" i="5"/>
  <c r="J514" i="5"/>
  <c r="C514" i="5"/>
  <c r="K513" i="5"/>
  <c r="L513" i="5"/>
  <c r="J513" i="5"/>
  <c r="C513" i="5"/>
  <c r="K512" i="5"/>
  <c r="L512" i="5"/>
  <c r="J512" i="5"/>
  <c r="C512" i="5"/>
  <c r="K511" i="5"/>
  <c r="L511" i="5"/>
  <c r="J511" i="5"/>
  <c r="C511" i="5"/>
  <c r="K510" i="5"/>
  <c r="L510" i="5"/>
  <c r="J510" i="5"/>
  <c r="C510" i="5"/>
  <c r="K509" i="5"/>
  <c r="L509" i="5"/>
  <c r="J509" i="5"/>
  <c r="C509" i="5"/>
  <c r="K508" i="5"/>
  <c r="L508" i="5"/>
  <c r="J508" i="5"/>
  <c r="C508" i="5"/>
  <c r="K507" i="5"/>
  <c r="L507" i="5"/>
  <c r="J507" i="5"/>
  <c r="C507" i="5"/>
  <c r="K506" i="5"/>
  <c r="L506" i="5"/>
  <c r="J506" i="5"/>
  <c r="C506" i="5"/>
  <c r="K505" i="5"/>
  <c r="L505" i="5"/>
  <c r="J505" i="5"/>
  <c r="C505" i="5"/>
  <c r="K504" i="5"/>
  <c r="L504" i="5"/>
  <c r="J504" i="5"/>
  <c r="C504" i="5"/>
  <c r="K503" i="5"/>
  <c r="L503" i="5"/>
  <c r="J503" i="5"/>
  <c r="C503" i="5"/>
  <c r="K502" i="5"/>
  <c r="L502" i="5"/>
  <c r="J502" i="5"/>
  <c r="C502" i="5"/>
  <c r="K501" i="5"/>
  <c r="L501" i="5"/>
  <c r="J501" i="5"/>
  <c r="C501" i="5"/>
  <c r="K500" i="5"/>
  <c r="L500" i="5"/>
  <c r="J500" i="5"/>
  <c r="C500" i="5"/>
  <c r="K499" i="5"/>
  <c r="L499" i="5"/>
  <c r="J499" i="5"/>
  <c r="C499" i="5"/>
  <c r="K498" i="5"/>
  <c r="L498" i="5"/>
  <c r="J498" i="5"/>
  <c r="C498" i="5"/>
  <c r="K497" i="5"/>
  <c r="L497" i="5"/>
  <c r="J497" i="5"/>
  <c r="C497" i="5"/>
  <c r="K496" i="5"/>
  <c r="L496" i="5"/>
  <c r="J496" i="5"/>
  <c r="C496" i="5"/>
  <c r="K495" i="5"/>
  <c r="L495" i="5"/>
  <c r="J495" i="5"/>
  <c r="C495" i="5"/>
  <c r="K494" i="5"/>
  <c r="L494" i="5"/>
  <c r="J494" i="5"/>
  <c r="C494" i="5"/>
  <c r="K493" i="5"/>
  <c r="L493" i="5"/>
  <c r="J493" i="5"/>
  <c r="C493" i="5"/>
  <c r="K492" i="5"/>
  <c r="L492" i="5"/>
  <c r="J492" i="5"/>
  <c r="C492" i="5"/>
  <c r="J491" i="5"/>
  <c r="C491" i="5"/>
  <c r="K488" i="5"/>
  <c r="L488" i="5"/>
  <c r="J488" i="5"/>
  <c r="C488" i="5"/>
  <c r="K487" i="5"/>
  <c r="L487" i="5"/>
  <c r="J487" i="5"/>
  <c r="C487" i="5"/>
  <c r="K486" i="5"/>
  <c r="L486" i="5"/>
  <c r="J486" i="5"/>
  <c r="C486" i="5"/>
  <c r="K485" i="5"/>
  <c r="L485" i="5"/>
  <c r="J485" i="5"/>
  <c r="C485" i="5"/>
  <c r="K484" i="5"/>
  <c r="L484" i="5"/>
  <c r="J484" i="5"/>
  <c r="C484" i="5"/>
  <c r="K483" i="5"/>
  <c r="L483" i="5"/>
  <c r="J483" i="5"/>
  <c r="C483" i="5"/>
  <c r="K482" i="5"/>
  <c r="L482" i="5"/>
  <c r="J482" i="5"/>
  <c r="C482" i="5"/>
  <c r="K481" i="5"/>
  <c r="L481" i="5"/>
  <c r="J481" i="5"/>
  <c r="C481" i="5"/>
  <c r="K480" i="5"/>
  <c r="L480" i="5"/>
  <c r="J480" i="5"/>
  <c r="C480" i="5"/>
  <c r="K479" i="5"/>
  <c r="L479" i="5"/>
  <c r="J479" i="5"/>
  <c r="C479" i="5"/>
  <c r="K478" i="5"/>
  <c r="L478" i="5"/>
  <c r="J478" i="5"/>
  <c r="C478" i="5"/>
  <c r="K477" i="5"/>
  <c r="L477" i="5"/>
  <c r="J477" i="5"/>
  <c r="C477" i="5"/>
  <c r="K476" i="5"/>
  <c r="L476" i="5"/>
  <c r="J476" i="5"/>
  <c r="C476" i="5"/>
  <c r="K475" i="5"/>
  <c r="L475" i="5"/>
  <c r="J475" i="5"/>
  <c r="C475" i="5"/>
  <c r="K474" i="5"/>
  <c r="L474" i="5"/>
  <c r="J474" i="5"/>
  <c r="C474" i="5"/>
  <c r="K473" i="5"/>
  <c r="L473" i="5"/>
  <c r="J473" i="5"/>
  <c r="C473" i="5"/>
  <c r="K472" i="5"/>
  <c r="L472" i="5"/>
  <c r="J472" i="5"/>
  <c r="C472" i="5"/>
  <c r="K471" i="5"/>
  <c r="L471" i="5"/>
  <c r="J471" i="5"/>
  <c r="C471" i="5"/>
  <c r="K470" i="5"/>
  <c r="L470" i="5"/>
  <c r="J470" i="5"/>
  <c r="C470" i="5"/>
  <c r="K469" i="5"/>
  <c r="L469" i="5"/>
  <c r="J469" i="5"/>
  <c r="C469" i="5"/>
  <c r="K468" i="5"/>
  <c r="L468" i="5"/>
  <c r="J468" i="5"/>
  <c r="C468" i="5"/>
  <c r="K467" i="5"/>
  <c r="L467" i="5"/>
  <c r="J467" i="5"/>
  <c r="C467" i="5"/>
  <c r="K466" i="5"/>
  <c r="L466" i="5"/>
  <c r="J466" i="5"/>
  <c r="C466" i="5"/>
  <c r="K465" i="5"/>
  <c r="L465" i="5"/>
  <c r="J465" i="5"/>
  <c r="C465" i="5"/>
  <c r="J464" i="5"/>
  <c r="C464" i="5"/>
  <c r="K461" i="5"/>
  <c r="L461" i="5"/>
  <c r="J461" i="5"/>
  <c r="C461" i="5"/>
  <c r="K460" i="5"/>
  <c r="L460" i="5"/>
  <c r="J460" i="5"/>
  <c r="C460" i="5"/>
  <c r="K459" i="5"/>
  <c r="L459" i="5"/>
  <c r="J459" i="5"/>
  <c r="C459" i="5"/>
  <c r="K458" i="5"/>
  <c r="L458" i="5"/>
  <c r="J458" i="5"/>
  <c r="C458" i="5"/>
  <c r="K457" i="5"/>
  <c r="L457" i="5"/>
  <c r="J457" i="5"/>
  <c r="C457" i="5"/>
  <c r="K456" i="5"/>
  <c r="L456" i="5"/>
  <c r="J456" i="5"/>
  <c r="C456" i="5"/>
  <c r="K455" i="5"/>
  <c r="L455" i="5"/>
  <c r="J455" i="5"/>
  <c r="C455" i="5"/>
  <c r="K454" i="5"/>
  <c r="L454" i="5"/>
  <c r="J454" i="5"/>
  <c r="C454" i="5"/>
  <c r="K453" i="5"/>
  <c r="L453" i="5"/>
  <c r="J453" i="5"/>
  <c r="C453" i="5"/>
  <c r="K452" i="5"/>
  <c r="L452" i="5"/>
  <c r="J452" i="5"/>
  <c r="C452" i="5"/>
  <c r="K451" i="5"/>
  <c r="L451" i="5"/>
  <c r="J451" i="5"/>
  <c r="C451" i="5"/>
  <c r="K450" i="5"/>
  <c r="L450" i="5"/>
  <c r="J450" i="5"/>
  <c r="C450" i="5"/>
  <c r="K449" i="5"/>
  <c r="L449" i="5"/>
  <c r="J449" i="5"/>
  <c r="C449" i="5"/>
  <c r="K448" i="5"/>
  <c r="L448" i="5"/>
  <c r="J448" i="5"/>
  <c r="C448" i="5"/>
  <c r="K447" i="5"/>
  <c r="L447" i="5"/>
  <c r="J447" i="5"/>
  <c r="C447" i="5"/>
  <c r="K446" i="5"/>
  <c r="L446" i="5"/>
  <c r="J446" i="5"/>
  <c r="C446" i="5"/>
  <c r="K445" i="5"/>
  <c r="L445" i="5"/>
  <c r="J445" i="5"/>
  <c r="C445" i="5"/>
  <c r="K444" i="5"/>
  <c r="L444" i="5"/>
  <c r="J444" i="5"/>
  <c r="C444" i="5"/>
  <c r="K443" i="5"/>
  <c r="L443" i="5"/>
  <c r="J443" i="5"/>
  <c r="C443" i="5"/>
  <c r="K442" i="5"/>
  <c r="L442" i="5"/>
  <c r="J442" i="5"/>
  <c r="C442" i="5"/>
  <c r="K441" i="5"/>
  <c r="L441" i="5"/>
  <c r="J441" i="5"/>
  <c r="C441" i="5"/>
  <c r="K440" i="5"/>
  <c r="L440" i="5"/>
  <c r="J440" i="5"/>
  <c r="C440" i="5"/>
  <c r="K439" i="5"/>
  <c r="L439" i="5"/>
  <c r="J439" i="5"/>
  <c r="C439" i="5"/>
  <c r="K438" i="5"/>
  <c r="L438" i="5"/>
  <c r="J438" i="5"/>
  <c r="C438" i="5"/>
  <c r="J437" i="5"/>
  <c r="C437" i="5"/>
  <c r="K434" i="5"/>
  <c r="L434" i="5"/>
  <c r="J434" i="5"/>
  <c r="C434" i="5"/>
  <c r="K433" i="5"/>
  <c r="L433" i="5"/>
  <c r="J433" i="5"/>
  <c r="C433" i="5"/>
  <c r="K432" i="5"/>
  <c r="L432" i="5"/>
  <c r="J432" i="5"/>
  <c r="C432" i="5"/>
  <c r="K431" i="5"/>
  <c r="L431" i="5"/>
  <c r="J431" i="5"/>
  <c r="C431" i="5"/>
  <c r="K430" i="5"/>
  <c r="L430" i="5"/>
  <c r="J430" i="5"/>
  <c r="C430" i="5"/>
  <c r="K429" i="5"/>
  <c r="L429" i="5"/>
  <c r="J429" i="5"/>
  <c r="C429" i="5"/>
  <c r="K428" i="5"/>
  <c r="L428" i="5"/>
  <c r="J428" i="5"/>
  <c r="C428" i="5"/>
  <c r="K427" i="5"/>
  <c r="L427" i="5"/>
  <c r="J427" i="5"/>
  <c r="C427" i="5"/>
  <c r="K426" i="5"/>
  <c r="L426" i="5"/>
  <c r="J426" i="5"/>
  <c r="C426" i="5"/>
  <c r="K425" i="5"/>
  <c r="L425" i="5"/>
  <c r="J425" i="5"/>
  <c r="C425" i="5"/>
  <c r="K424" i="5"/>
  <c r="L424" i="5"/>
  <c r="J424" i="5"/>
  <c r="C424" i="5"/>
  <c r="K423" i="5"/>
  <c r="L423" i="5"/>
  <c r="J423" i="5"/>
  <c r="C423" i="5"/>
  <c r="K422" i="5"/>
  <c r="L422" i="5"/>
  <c r="J422" i="5"/>
  <c r="C422" i="5"/>
  <c r="K421" i="5"/>
  <c r="L421" i="5"/>
  <c r="J421" i="5"/>
  <c r="C421" i="5"/>
  <c r="K420" i="5"/>
  <c r="L420" i="5"/>
  <c r="J420" i="5"/>
  <c r="C420" i="5"/>
  <c r="K419" i="5"/>
  <c r="L419" i="5"/>
  <c r="J419" i="5"/>
  <c r="C419" i="5"/>
  <c r="K418" i="5"/>
  <c r="L418" i="5"/>
  <c r="J418" i="5"/>
  <c r="C418" i="5"/>
  <c r="K417" i="5"/>
  <c r="L417" i="5"/>
  <c r="J417" i="5"/>
  <c r="C417" i="5"/>
  <c r="K416" i="5"/>
  <c r="L416" i="5"/>
  <c r="J416" i="5"/>
  <c r="C416" i="5"/>
  <c r="K415" i="5"/>
  <c r="L415" i="5"/>
  <c r="J415" i="5"/>
  <c r="C415" i="5"/>
  <c r="K414" i="5"/>
  <c r="L414" i="5"/>
  <c r="J414" i="5"/>
  <c r="C414" i="5"/>
  <c r="K413" i="5"/>
  <c r="L413" i="5"/>
  <c r="J413" i="5"/>
  <c r="C413" i="5"/>
  <c r="K412" i="5"/>
  <c r="L412" i="5"/>
  <c r="J412" i="5"/>
  <c r="C412" i="5"/>
  <c r="K411" i="5"/>
  <c r="L411" i="5"/>
  <c r="J411" i="5"/>
  <c r="C411" i="5"/>
  <c r="J410" i="5"/>
  <c r="C41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0" i="5"/>
  <c r="C109" i="5"/>
  <c r="C108" i="5"/>
  <c r="C107" i="5"/>
  <c r="C106" i="5"/>
  <c r="C105" i="5"/>
  <c r="C104" i="5"/>
  <c r="C103" i="5"/>
  <c r="C102" i="5"/>
  <c r="C101" i="5"/>
  <c r="C100" i="5"/>
  <c r="C99" i="5"/>
  <c r="C98" i="5"/>
  <c r="C97" i="5"/>
  <c r="C96" i="5"/>
  <c r="C95" i="5"/>
  <c r="C94" i="5"/>
  <c r="C93" i="5"/>
  <c r="C92" i="5"/>
  <c r="C91" i="5"/>
  <c r="C90" i="5"/>
  <c r="C89" i="5"/>
  <c r="C88" i="5"/>
  <c r="C87" i="5"/>
  <c r="C86" i="5"/>
  <c r="C83" i="5"/>
  <c r="C82" i="5"/>
  <c r="C81" i="5"/>
  <c r="C80" i="5"/>
  <c r="C79" i="5"/>
  <c r="C78" i="5"/>
  <c r="C77" i="5"/>
  <c r="C76" i="5"/>
  <c r="C75" i="5"/>
  <c r="C74" i="5"/>
  <c r="C73" i="5"/>
  <c r="C72" i="5"/>
  <c r="C71" i="5"/>
  <c r="C70" i="5"/>
  <c r="C69" i="5"/>
  <c r="C68" i="5"/>
  <c r="C67" i="5"/>
  <c r="C66" i="5"/>
  <c r="C65" i="5"/>
  <c r="C64" i="5"/>
  <c r="C63" i="5"/>
  <c r="C62" i="5"/>
  <c r="C61" i="5"/>
  <c r="C60" i="5"/>
  <c r="C59" i="5"/>
  <c r="C56" i="5"/>
  <c r="C55" i="5"/>
  <c r="C54" i="5"/>
  <c r="C53" i="5"/>
  <c r="C52" i="5"/>
  <c r="C51" i="5"/>
  <c r="C50" i="5"/>
  <c r="C49" i="5"/>
  <c r="C48" i="5"/>
  <c r="C47" i="5"/>
  <c r="C46" i="5"/>
  <c r="C45" i="5"/>
  <c r="C44" i="5"/>
  <c r="C43" i="5"/>
  <c r="C42" i="5"/>
  <c r="C41" i="5"/>
  <c r="C40" i="5"/>
  <c r="C39" i="5"/>
  <c r="C38" i="5"/>
  <c r="C37" i="5"/>
  <c r="C36" i="5"/>
  <c r="C35" i="5"/>
  <c r="C34" i="5"/>
  <c r="C33" i="5"/>
  <c r="C32" i="5"/>
  <c r="C29" i="5"/>
  <c r="C28" i="5"/>
  <c r="C27" i="5"/>
  <c r="C26" i="5"/>
  <c r="C25" i="5"/>
  <c r="C24" i="5"/>
  <c r="C23" i="5"/>
  <c r="C22" i="5"/>
  <c r="C21" i="5"/>
  <c r="C20" i="5"/>
  <c r="C19" i="5"/>
  <c r="C18" i="5"/>
  <c r="C17" i="5"/>
  <c r="C16" i="5"/>
  <c r="C15" i="5"/>
  <c r="C14" i="5"/>
  <c r="C13" i="5"/>
  <c r="C12" i="5"/>
  <c r="C11" i="5"/>
  <c r="C10" i="5"/>
  <c r="C9" i="5"/>
  <c r="C8" i="5"/>
  <c r="C7" i="5"/>
  <c r="C6" i="5"/>
  <c r="C5" i="5"/>
  <c r="K407" i="5"/>
  <c r="L407" i="5"/>
  <c r="J407" i="5"/>
  <c r="C407" i="5"/>
  <c r="K406" i="5"/>
  <c r="L406" i="5"/>
  <c r="J406" i="5"/>
  <c r="C406" i="5"/>
  <c r="K405" i="5"/>
  <c r="L405" i="5"/>
  <c r="J405" i="5"/>
  <c r="C405" i="5"/>
  <c r="K404" i="5"/>
  <c r="L404" i="5"/>
  <c r="J404" i="5"/>
  <c r="C404" i="5"/>
  <c r="K403" i="5"/>
  <c r="L403" i="5"/>
  <c r="J403" i="5"/>
  <c r="C403" i="5"/>
  <c r="K402" i="5"/>
  <c r="L402" i="5"/>
  <c r="J402" i="5"/>
  <c r="C402" i="5"/>
  <c r="K401" i="5"/>
  <c r="L401" i="5"/>
  <c r="J401" i="5"/>
  <c r="C401" i="5"/>
  <c r="K400" i="5"/>
  <c r="L400" i="5"/>
  <c r="J400" i="5"/>
  <c r="C400" i="5"/>
  <c r="K399" i="5"/>
  <c r="L399" i="5"/>
  <c r="J399" i="5"/>
  <c r="C399" i="5"/>
  <c r="K398" i="5"/>
  <c r="L398" i="5"/>
  <c r="J398" i="5"/>
  <c r="C398" i="5"/>
  <c r="K397" i="5"/>
  <c r="L397" i="5"/>
  <c r="J397" i="5"/>
  <c r="C397" i="5"/>
  <c r="K396" i="5"/>
  <c r="L396" i="5"/>
  <c r="J396" i="5"/>
  <c r="C396" i="5"/>
  <c r="K395" i="5"/>
  <c r="L395" i="5"/>
  <c r="J395" i="5"/>
  <c r="C395" i="5"/>
  <c r="K394" i="5"/>
  <c r="L394" i="5"/>
  <c r="J394" i="5"/>
  <c r="C394" i="5"/>
  <c r="K393" i="5"/>
  <c r="L393" i="5"/>
  <c r="J393" i="5"/>
  <c r="C393" i="5"/>
  <c r="K392" i="5"/>
  <c r="L392" i="5"/>
  <c r="J392" i="5"/>
  <c r="C392" i="5"/>
  <c r="K391" i="5"/>
  <c r="L391" i="5"/>
  <c r="J391" i="5"/>
  <c r="C391" i="5"/>
  <c r="K390" i="5"/>
  <c r="L390" i="5"/>
  <c r="J390" i="5"/>
  <c r="C390" i="5"/>
  <c r="K389" i="5"/>
  <c r="L389" i="5"/>
  <c r="J389" i="5"/>
  <c r="C389" i="5"/>
  <c r="K388" i="5"/>
  <c r="L388" i="5"/>
  <c r="J388" i="5"/>
  <c r="C388" i="5"/>
  <c r="K387" i="5"/>
  <c r="L387" i="5"/>
  <c r="J387" i="5"/>
  <c r="C387" i="5"/>
  <c r="K386" i="5"/>
  <c r="L386" i="5"/>
  <c r="J386" i="5"/>
  <c r="C386" i="5"/>
  <c r="K385" i="5"/>
  <c r="L385" i="5"/>
  <c r="J385" i="5"/>
  <c r="C385" i="5"/>
  <c r="K384" i="5"/>
  <c r="L384" i="5"/>
  <c r="J384" i="5"/>
  <c r="C384" i="5"/>
  <c r="J383" i="5"/>
  <c r="C383" i="5"/>
  <c r="K380" i="5"/>
  <c r="L380" i="5"/>
  <c r="J380" i="5"/>
  <c r="C380" i="5"/>
  <c r="K379" i="5"/>
  <c r="L379" i="5"/>
  <c r="J379" i="5"/>
  <c r="C379" i="5"/>
  <c r="K378" i="5"/>
  <c r="L378" i="5"/>
  <c r="J378" i="5"/>
  <c r="C378" i="5"/>
  <c r="K377" i="5"/>
  <c r="L377" i="5"/>
  <c r="J377" i="5"/>
  <c r="C377" i="5"/>
  <c r="K376" i="5"/>
  <c r="L376" i="5"/>
  <c r="J376" i="5"/>
  <c r="C376" i="5"/>
  <c r="K375" i="5"/>
  <c r="L375" i="5"/>
  <c r="J375" i="5"/>
  <c r="C375" i="5"/>
  <c r="K374" i="5"/>
  <c r="L374" i="5"/>
  <c r="J374" i="5"/>
  <c r="C374" i="5"/>
  <c r="K373" i="5"/>
  <c r="L373" i="5"/>
  <c r="J373" i="5"/>
  <c r="C373" i="5"/>
  <c r="K372" i="5"/>
  <c r="L372" i="5"/>
  <c r="J372" i="5"/>
  <c r="C372" i="5"/>
  <c r="K371" i="5"/>
  <c r="L371" i="5"/>
  <c r="J371" i="5"/>
  <c r="C371" i="5"/>
  <c r="K370" i="5"/>
  <c r="L370" i="5"/>
  <c r="J370" i="5"/>
  <c r="C370" i="5"/>
  <c r="K369" i="5"/>
  <c r="L369" i="5"/>
  <c r="J369" i="5"/>
  <c r="C369" i="5"/>
  <c r="K368" i="5"/>
  <c r="L368" i="5"/>
  <c r="J368" i="5"/>
  <c r="C368" i="5"/>
  <c r="K367" i="5"/>
  <c r="L367" i="5"/>
  <c r="J367" i="5"/>
  <c r="C367" i="5"/>
  <c r="K366" i="5"/>
  <c r="L366" i="5"/>
  <c r="J366" i="5"/>
  <c r="C366" i="5"/>
  <c r="K365" i="5"/>
  <c r="L365" i="5"/>
  <c r="J365" i="5"/>
  <c r="C365" i="5"/>
  <c r="K364" i="5"/>
  <c r="L364" i="5"/>
  <c r="J364" i="5"/>
  <c r="C364" i="5"/>
  <c r="K363" i="5"/>
  <c r="L363" i="5"/>
  <c r="J363" i="5"/>
  <c r="C363" i="5"/>
  <c r="K362" i="5"/>
  <c r="L362" i="5"/>
  <c r="J362" i="5"/>
  <c r="C362" i="5"/>
  <c r="K361" i="5"/>
  <c r="L361" i="5"/>
  <c r="J361" i="5"/>
  <c r="C361" i="5"/>
  <c r="K360" i="5"/>
  <c r="L360" i="5"/>
  <c r="J360" i="5"/>
  <c r="C360" i="5"/>
  <c r="K359" i="5"/>
  <c r="L359" i="5"/>
  <c r="J359" i="5"/>
  <c r="C359" i="5"/>
  <c r="K358" i="5"/>
  <c r="L358" i="5"/>
  <c r="J358" i="5"/>
  <c r="C358" i="5"/>
  <c r="K357" i="5"/>
  <c r="L357" i="5"/>
  <c r="J357" i="5"/>
  <c r="C357" i="5"/>
  <c r="J356" i="5"/>
  <c r="C356" i="5"/>
  <c r="K353" i="5"/>
  <c r="L353" i="5"/>
  <c r="J353" i="5"/>
  <c r="C353" i="5"/>
  <c r="K352" i="5"/>
  <c r="L352" i="5"/>
  <c r="J352" i="5"/>
  <c r="C352" i="5"/>
  <c r="K351" i="5"/>
  <c r="L351" i="5"/>
  <c r="J351" i="5"/>
  <c r="C351" i="5"/>
  <c r="K350" i="5"/>
  <c r="L350" i="5"/>
  <c r="J350" i="5"/>
  <c r="C350" i="5"/>
  <c r="K349" i="5"/>
  <c r="L349" i="5"/>
  <c r="J349" i="5"/>
  <c r="C349" i="5"/>
  <c r="K348" i="5"/>
  <c r="L348" i="5"/>
  <c r="J348" i="5"/>
  <c r="C348" i="5"/>
  <c r="K347" i="5"/>
  <c r="L347" i="5"/>
  <c r="J347" i="5"/>
  <c r="C347" i="5"/>
  <c r="K346" i="5"/>
  <c r="L346" i="5"/>
  <c r="J346" i="5"/>
  <c r="C346" i="5"/>
  <c r="K345" i="5"/>
  <c r="L345" i="5"/>
  <c r="J345" i="5"/>
  <c r="C345" i="5"/>
  <c r="K344" i="5"/>
  <c r="L344" i="5"/>
  <c r="J344" i="5"/>
  <c r="C344" i="5"/>
  <c r="K343" i="5"/>
  <c r="L343" i="5"/>
  <c r="J343" i="5"/>
  <c r="C343" i="5"/>
  <c r="K342" i="5"/>
  <c r="L342" i="5"/>
  <c r="J342" i="5"/>
  <c r="C342" i="5"/>
  <c r="K341" i="5"/>
  <c r="L341" i="5"/>
  <c r="J341" i="5"/>
  <c r="C341" i="5"/>
  <c r="K340" i="5"/>
  <c r="L340" i="5"/>
  <c r="J340" i="5"/>
  <c r="C340" i="5"/>
  <c r="K339" i="5"/>
  <c r="L339" i="5"/>
  <c r="J339" i="5"/>
  <c r="C339" i="5"/>
  <c r="K338" i="5"/>
  <c r="L338" i="5"/>
  <c r="J338" i="5"/>
  <c r="C338" i="5"/>
  <c r="K337" i="5"/>
  <c r="L337" i="5"/>
  <c r="J337" i="5"/>
  <c r="C337" i="5"/>
  <c r="K336" i="5"/>
  <c r="L336" i="5"/>
  <c r="J336" i="5"/>
  <c r="C336" i="5"/>
  <c r="K335" i="5"/>
  <c r="L335" i="5"/>
  <c r="J335" i="5"/>
  <c r="C335" i="5"/>
  <c r="K334" i="5"/>
  <c r="L334" i="5"/>
  <c r="J334" i="5"/>
  <c r="C334" i="5"/>
  <c r="K333" i="5"/>
  <c r="L333" i="5"/>
  <c r="J333" i="5"/>
  <c r="C333" i="5"/>
  <c r="K332" i="5"/>
  <c r="L332" i="5"/>
  <c r="J332" i="5"/>
  <c r="C332" i="5"/>
  <c r="K331" i="5"/>
  <c r="L331" i="5"/>
  <c r="J331" i="5"/>
  <c r="C331" i="5"/>
  <c r="K330" i="5"/>
  <c r="L330" i="5"/>
  <c r="J330" i="5"/>
  <c r="C330" i="5"/>
  <c r="J329" i="5"/>
  <c r="C329" i="5"/>
  <c r="K326" i="5"/>
  <c r="L326" i="5"/>
  <c r="J326" i="5"/>
  <c r="C326" i="5"/>
  <c r="K325" i="5"/>
  <c r="L325" i="5"/>
  <c r="J325" i="5"/>
  <c r="C325" i="5"/>
  <c r="K324" i="5"/>
  <c r="L324" i="5"/>
  <c r="J324" i="5"/>
  <c r="C324" i="5"/>
  <c r="K323" i="5"/>
  <c r="L323" i="5"/>
  <c r="J323" i="5"/>
  <c r="C323" i="5"/>
  <c r="K322" i="5"/>
  <c r="L322" i="5"/>
  <c r="J322" i="5"/>
  <c r="C322" i="5"/>
  <c r="K321" i="5"/>
  <c r="L321" i="5"/>
  <c r="J321" i="5"/>
  <c r="C321" i="5"/>
  <c r="K320" i="5"/>
  <c r="L320" i="5"/>
  <c r="J320" i="5"/>
  <c r="C320" i="5"/>
  <c r="K319" i="5"/>
  <c r="L319" i="5"/>
  <c r="J319" i="5"/>
  <c r="C319" i="5"/>
  <c r="K318" i="5"/>
  <c r="L318" i="5"/>
  <c r="J318" i="5"/>
  <c r="C318" i="5"/>
  <c r="K317" i="5"/>
  <c r="L317" i="5"/>
  <c r="J317" i="5"/>
  <c r="C317" i="5"/>
  <c r="K316" i="5"/>
  <c r="L316" i="5"/>
  <c r="J316" i="5"/>
  <c r="C316" i="5"/>
  <c r="K315" i="5"/>
  <c r="L315" i="5"/>
  <c r="J315" i="5"/>
  <c r="C315" i="5"/>
  <c r="K314" i="5"/>
  <c r="L314" i="5"/>
  <c r="J314" i="5"/>
  <c r="C314" i="5"/>
  <c r="K313" i="5"/>
  <c r="L313" i="5"/>
  <c r="J313" i="5"/>
  <c r="C313" i="5"/>
  <c r="K312" i="5"/>
  <c r="L312" i="5"/>
  <c r="J312" i="5"/>
  <c r="C312" i="5"/>
  <c r="K311" i="5"/>
  <c r="L311" i="5"/>
  <c r="J311" i="5"/>
  <c r="C311" i="5"/>
  <c r="K310" i="5"/>
  <c r="L310" i="5"/>
  <c r="J310" i="5"/>
  <c r="C310" i="5"/>
  <c r="K309" i="5"/>
  <c r="L309" i="5"/>
  <c r="J309" i="5"/>
  <c r="C309" i="5"/>
  <c r="K308" i="5"/>
  <c r="L308" i="5"/>
  <c r="J308" i="5"/>
  <c r="C308" i="5"/>
  <c r="K307" i="5"/>
  <c r="L307" i="5"/>
  <c r="J307" i="5"/>
  <c r="C307" i="5"/>
  <c r="K306" i="5"/>
  <c r="L306" i="5"/>
  <c r="J306" i="5"/>
  <c r="C306" i="5"/>
  <c r="K305" i="5"/>
  <c r="L305" i="5"/>
  <c r="J305" i="5"/>
  <c r="C305" i="5"/>
  <c r="K304" i="5"/>
  <c r="L304" i="5"/>
  <c r="J304" i="5"/>
  <c r="C304" i="5"/>
  <c r="K303" i="5"/>
  <c r="L303" i="5"/>
  <c r="J303" i="5"/>
  <c r="C303" i="5"/>
  <c r="J302" i="5"/>
  <c r="C302" i="5"/>
  <c r="C248" i="5"/>
  <c r="C272" i="5"/>
  <c r="C271" i="5"/>
  <c r="C270" i="5"/>
  <c r="C269" i="5"/>
  <c r="C268" i="5"/>
  <c r="C267" i="5"/>
  <c r="C266" i="5"/>
  <c r="C265" i="5"/>
  <c r="C264" i="5"/>
  <c r="C263" i="5"/>
  <c r="C262" i="5"/>
  <c r="C261" i="5"/>
  <c r="C260" i="5"/>
  <c r="C259" i="5"/>
  <c r="C258" i="5"/>
  <c r="C257" i="5"/>
  <c r="C256" i="5"/>
  <c r="C255" i="5"/>
  <c r="C254" i="5"/>
  <c r="C253" i="5"/>
  <c r="C252" i="5"/>
  <c r="K299" i="5"/>
  <c r="L299" i="5"/>
  <c r="J299" i="5"/>
  <c r="K298" i="5"/>
  <c r="L298" i="5"/>
  <c r="J298" i="5"/>
  <c r="K297" i="5"/>
  <c r="L297" i="5"/>
  <c r="J297" i="5"/>
  <c r="K296" i="5"/>
  <c r="L296" i="5"/>
  <c r="J296" i="5"/>
  <c r="K295" i="5"/>
  <c r="L295" i="5"/>
  <c r="J295" i="5"/>
  <c r="K294" i="5"/>
  <c r="L294" i="5"/>
  <c r="J294" i="5"/>
  <c r="K293" i="5"/>
  <c r="L293" i="5"/>
  <c r="J293" i="5"/>
  <c r="K292" i="5"/>
  <c r="L292" i="5"/>
  <c r="J292" i="5"/>
  <c r="K291" i="5"/>
  <c r="L291" i="5"/>
  <c r="J291" i="5"/>
  <c r="K290" i="5"/>
  <c r="L290" i="5"/>
  <c r="J290" i="5"/>
  <c r="K289" i="5"/>
  <c r="L289" i="5"/>
  <c r="J289" i="5"/>
  <c r="K288" i="5"/>
  <c r="L288" i="5"/>
  <c r="J288" i="5"/>
  <c r="K287" i="5"/>
  <c r="L287" i="5"/>
  <c r="J287" i="5"/>
  <c r="K286" i="5"/>
  <c r="L286" i="5"/>
  <c r="J286" i="5"/>
  <c r="K285" i="5"/>
  <c r="L285" i="5"/>
  <c r="J285" i="5"/>
  <c r="K284" i="5"/>
  <c r="L284" i="5"/>
  <c r="J284" i="5"/>
  <c r="K283" i="5"/>
  <c r="L283" i="5"/>
  <c r="J283" i="5"/>
  <c r="K282" i="5"/>
  <c r="L282" i="5"/>
  <c r="J282" i="5"/>
  <c r="K281" i="5"/>
  <c r="L281" i="5"/>
  <c r="J281" i="5"/>
  <c r="K280" i="5"/>
  <c r="L280" i="5"/>
  <c r="J280" i="5"/>
  <c r="K279" i="5"/>
  <c r="L279" i="5"/>
  <c r="J279" i="5"/>
  <c r="K278" i="5"/>
  <c r="L278" i="5"/>
  <c r="J278" i="5"/>
  <c r="K277" i="5"/>
  <c r="L277" i="5"/>
  <c r="J277" i="5"/>
  <c r="K276" i="5"/>
  <c r="L276" i="5"/>
  <c r="J276" i="5"/>
  <c r="J275" i="5"/>
  <c r="C251" i="5"/>
  <c r="C249" i="5"/>
  <c r="C250" i="5"/>
  <c r="H5" i="1"/>
  <c r="H6" i="1"/>
  <c r="H7" i="1"/>
  <c r="H8" i="1"/>
  <c r="H9" i="1"/>
  <c r="H10" i="1"/>
  <c r="H11" i="1"/>
  <c r="H12" i="1"/>
  <c r="H13" i="1"/>
  <c r="H14" i="1"/>
  <c r="H15" i="1"/>
  <c r="H16" i="1"/>
  <c r="H17" i="1"/>
  <c r="H18" i="1"/>
  <c r="H19" i="1"/>
  <c r="H20" i="1"/>
  <c r="H21" i="1"/>
  <c r="H22" i="1"/>
  <c r="H23" i="1"/>
  <c r="H24" i="1"/>
  <c r="H25" i="1"/>
  <c r="H26" i="1"/>
  <c r="H27" i="1"/>
  <c r="H28" i="1"/>
  <c r="H29" i="1"/>
  <c r="H30" i="1"/>
  <c r="H31" i="1"/>
  <c r="H32" i="1"/>
  <c r="B3" i="16"/>
  <c r="D19" i="2"/>
  <c r="L3" i="7"/>
  <c r="D24" i="2"/>
  <c r="H3" i="4"/>
  <c r="I3" i="4"/>
  <c r="D15" i="2"/>
  <c r="D22" i="13"/>
  <c r="J4" i="3"/>
  <c r="N4" i="3"/>
  <c r="D18" i="2"/>
  <c r="D22" i="2"/>
  <c r="D29" i="2"/>
  <c r="AF29" i="2"/>
  <c r="K6" i="5"/>
  <c r="L6" i="5"/>
  <c r="K33" i="5"/>
  <c r="L33" i="5"/>
  <c r="K60" i="5"/>
  <c r="L60" i="5"/>
  <c r="K87" i="5"/>
  <c r="L87" i="5"/>
  <c r="K114" i="5"/>
  <c r="L114" i="5"/>
  <c r="K141" i="5"/>
  <c r="L141" i="5"/>
  <c r="K168" i="5"/>
  <c r="L168" i="5"/>
  <c r="K195" i="5"/>
  <c r="L195" i="5"/>
  <c r="K222" i="5"/>
  <c r="L222" i="5"/>
  <c r="K249" i="5"/>
  <c r="L249" i="5"/>
  <c r="E19" i="2"/>
  <c r="L4" i="7"/>
  <c r="E24" i="2"/>
  <c r="H4" i="4"/>
  <c r="I4" i="4"/>
  <c r="E15" i="2"/>
  <c r="E22" i="13"/>
  <c r="J5" i="3"/>
  <c r="N5" i="3"/>
  <c r="E18" i="2"/>
  <c r="E22" i="2"/>
  <c r="E29" i="2"/>
  <c r="AG29" i="2"/>
  <c r="K7" i="5"/>
  <c r="L7" i="5"/>
  <c r="K34" i="5"/>
  <c r="L34" i="5"/>
  <c r="K61" i="5"/>
  <c r="L61" i="5"/>
  <c r="K88" i="5"/>
  <c r="L88" i="5"/>
  <c r="K115" i="5"/>
  <c r="L115" i="5"/>
  <c r="K142" i="5"/>
  <c r="L142" i="5"/>
  <c r="K169" i="5"/>
  <c r="L169" i="5"/>
  <c r="K196" i="5"/>
  <c r="L196" i="5"/>
  <c r="K223" i="5"/>
  <c r="L223" i="5"/>
  <c r="K250" i="5"/>
  <c r="L250" i="5"/>
  <c r="F19" i="2"/>
  <c r="L5" i="7"/>
  <c r="F24" i="2"/>
  <c r="H5" i="4"/>
  <c r="I5" i="4"/>
  <c r="F15" i="2"/>
  <c r="F22" i="13"/>
  <c r="J6" i="3"/>
  <c r="N6" i="3"/>
  <c r="F18" i="2"/>
  <c r="F22" i="2"/>
  <c r="F29" i="2"/>
  <c r="AH29" i="2"/>
  <c r="K8" i="5"/>
  <c r="L8" i="5"/>
  <c r="K35" i="5"/>
  <c r="L35" i="5"/>
  <c r="K62" i="5"/>
  <c r="L62" i="5"/>
  <c r="K89" i="5"/>
  <c r="L89" i="5"/>
  <c r="K116" i="5"/>
  <c r="L116" i="5"/>
  <c r="K143" i="5"/>
  <c r="L143" i="5"/>
  <c r="K170" i="5"/>
  <c r="L170" i="5"/>
  <c r="K197" i="5"/>
  <c r="L197" i="5"/>
  <c r="K224" i="5"/>
  <c r="L224" i="5"/>
  <c r="K251" i="5"/>
  <c r="L251" i="5"/>
  <c r="G19" i="2"/>
  <c r="L6" i="7"/>
  <c r="G24" i="2"/>
  <c r="H6" i="4"/>
  <c r="I6" i="4"/>
  <c r="G15" i="2"/>
  <c r="G22" i="13"/>
  <c r="J7" i="3"/>
  <c r="N7" i="3"/>
  <c r="G18" i="2"/>
  <c r="G22" i="2"/>
  <c r="G29" i="2"/>
  <c r="AI29" i="2"/>
  <c r="K9" i="5"/>
  <c r="L9" i="5"/>
  <c r="K36" i="5"/>
  <c r="L36" i="5"/>
  <c r="K63" i="5"/>
  <c r="L63" i="5"/>
  <c r="K90" i="5"/>
  <c r="L90" i="5"/>
  <c r="K117" i="5"/>
  <c r="L117" i="5"/>
  <c r="K144" i="5"/>
  <c r="L144" i="5"/>
  <c r="K171" i="5"/>
  <c r="L171" i="5"/>
  <c r="K198" i="5"/>
  <c r="L198" i="5"/>
  <c r="K225" i="5"/>
  <c r="L225" i="5"/>
  <c r="K252" i="5"/>
  <c r="L252" i="5"/>
  <c r="H19" i="2"/>
  <c r="L7" i="7"/>
  <c r="H24" i="2"/>
  <c r="H7" i="4"/>
  <c r="I7" i="4"/>
  <c r="H15" i="2"/>
  <c r="H22" i="13"/>
  <c r="J8" i="3"/>
  <c r="N8" i="3"/>
  <c r="H18" i="2"/>
  <c r="H22" i="2"/>
  <c r="H29" i="2"/>
  <c r="AJ29" i="2"/>
  <c r="K10" i="5"/>
  <c r="L10" i="5"/>
  <c r="K37" i="5"/>
  <c r="L37" i="5"/>
  <c r="K64" i="5"/>
  <c r="L64" i="5"/>
  <c r="K91" i="5"/>
  <c r="L91" i="5"/>
  <c r="K118" i="5"/>
  <c r="L118" i="5"/>
  <c r="K145" i="5"/>
  <c r="L145" i="5"/>
  <c r="K172" i="5"/>
  <c r="L172" i="5"/>
  <c r="K199" i="5"/>
  <c r="L199" i="5"/>
  <c r="K226" i="5"/>
  <c r="L226" i="5"/>
  <c r="K253" i="5"/>
  <c r="L253" i="5"/>
  <c r="I19" i="2"/>
  <c r="L8" i="7"/>
  <c r="I24" i="2"/>
  <c r="H8" i="4"/>
  <c r="I8" i="4"/>
  <c r="I15" i="2"/>
  <c r="I22" i="13"/>
  <c r="J9" i="3"/>
  <c r="N9" i="3"/>
  <c r="I18" i="2"/>
  <c r="I22" i="2"/>
  <c r="I29" i="2"/>
  <c r="AK29" i="2"/>
  <c r="K11" i="5"/>
  <c r="L11" i="5"/>
  <c r="K38" i="5"/>
  <c r="L38" i="5"/>
  <c r="K65" i="5"/>
  <c r="L65" i="5"/>
  <c r="K92" i="5"/>
  <c r="L92" i="5"/>
  <c r="K119" i="5"/>
  <c r="L119" i="5"/>
  <c r="K146" i="5"/>
  <c r="L146" i="5"/>
  <c r="K173" i="5"/>
  <c r="L173" i="5"/>
  <c r="K200" i="5"/>
  <c r="L200" i="5"/>
  <c r="K227" i="5"/>
  <c r="L227" i="5"/>
  <c r="K254" i="5"/>
  <c r="L254" i="5"/>
  <c r="J19" i="2"/>
  <c r="L9" i="7"/>
  <c r="J24" i="2"/>
  <c r="H9" i="4"/>
  <c r="I9" i="4"/>
  <c r="J15" i="2"/>
  <c r="J22" i="13"/>
  <c r="J10" i="3"/>
  <c r="N10" i="3"/>
  <c r="J18" i="2"/>
  <c r="J22" i="2"/>
  <c r="J29" i="2"/>
  <c r="AL29" i="2"/>
  <c r="K12" i="5"/>
  <c r="L12" i="5"/>
  <c r="K39" i="5"/>
  <c r="L39" i="5"/>
  <c r="K66" i="5"/>
  <c r="L66" i="5"/>
  <c r="K93" i="5"/>
  <c r="L93" i="5"/>
  <c r="K120" i="5"/>
  <c r="L120" i="5"/>
  <c r="K147" i="5"/>
  <c r="L147" i="5"/>
  <c r="K174" i="5"/>
  <c r="L174" i="5"/>
  <c r="K201" i="5"/>
  <c r="L201" i="5"/>
  <c r="K228" i="5"/>
  <c r="L228" i="5"/>
  <c r="K255" i="5"/>
  <c r="L255" i="5"/>
  <c r="K19" i="2"/>
  <c r="L10" i="7"/>
  <c r="K24" i="2"/>
  <c r="H10" i="4"/>
  <c r="I10" i="4"/>
  <c r="K15" i="2"/>
  <c r="K22" i="13"/>
  <c r="J11" i="3"/>
  <c r="N11" i="3"/>
  <c r="K18" i="2"/>
  <c r="K22" i="2"/>
  <c r="K29" i="2"/>
  <c r="AM29" i="2"/>
  <c r="K13" i="5"/>
  <c r="L13" i="5"/>
  <c r="K40" i="5"/>
  <c r="L40" i="5"/>
  <c r="K67" i="5"/>
  <c r="L67" i="5"/>
  <c r="K94" i="5"/>
  <c r="L94" i="5"/>
  <c r="K121" i="5"/>
  <c r="L121" i="5"/>
  <c r="K148" i="5"/>
  <c r="L148" i="5"/>
  <c r="K175" i="5"/>
  <c r="L175" i="5"/>
  <c r="K202" i="5"/>
  <c r="L202" i="5"/>
  <c r="K229" i="5"/>
  <c r="L229" i="5"/>
  <c r="K256" i="5"/>
  <c r="L256" i="5"/>
  <c r="L19" i="2"/>
  <c r="L11" i="7"/>
  <c r="L24" i="2"/>
  <c r="H11" i="4"/>
  <c r="I11" i="4"/>
  <c r="L15" i="2"/>
  <c r="L22" i="13"/>
  <c r="J12" i="3"/>
  <c r="N12" i="3"/>
  <c r="L18" i="2"/>
  <c r="L22" i="2"/>
  <c r="L29" i="2"/>
  <c r="AN29" i="2"/>
  <c r="K14" i="5"/>
  <c r="L14" i="5"/>
  <c r="K41" i="5"/>
  <c r="L41" i="5"/>
  <c r="K68" i="5"/>
  <c r="L68" i="5"/>
  <c r="K95" i="5"/>
  <c r="L95" i="5"/>
  <c r="K122" i="5"/>
  <c r="L122" i="5"/>
  <c r="K149" i="5"/>
  <c r="L149" i="5"/>
  <c r="K176" i="5"/>
  <c r="L176" i="5"/>
  <c r="K203" i="5"/>
  <c r="L203" i="5"/>
  <c r="K230" i="5"/>
  <c r="L230" i="5"/>
  <c r="K257" i="5"/>
  <c r="L257" i="5"/>
  <c r="M19" i="2"/>
  <c r="L12" i="7"/>
  <c r="M24" i="2"/>
  <c r="H12" i="4"/>
  <c r="I12" i="4"/>
  <c r="M15" i="2"/>
  <c r="M22" i="13"/>
  <c r="J13" i="3"/>
  <c r="N13" i="3"/>
  <c r="M18" i="2"/>
  <c r="M22" i="2"/>
  <c r="M29" i="2"/>
  <c r="AO29" i="2"/>
  <c r="K15" i="5"/>
  <c r="L15" i="5"/>
  <c r="K42" i="5"/>
  <c r="L42" i="5"/>
  <c r="K69" i="5"/>
  <c r="L69" i="5"/>
  <c r="K96" i="5"/>
  <c r="L96" i="5"/>
  <c r="K123" i="5"/>
  <c r="L123" i="5"/>
  <c r="K150" i="5"/>
  <c r="L150" i="5"/>
  <c r="K177" i="5"/>
  <c r="L177" i="5"/>
  <c r="K204" i="5"/>
  <c r="L204" i="5"/>
  <c r="K231" i="5"/>
  <c r="L231" i="5"/>
  <c r="K258" i="5"/>
  <c r="L258" i="5"/>
  <c r="N19" i="2"/>
  <c r="L13" i="7"/>
  <c r="N24" i="2"/>
  <c r="H13" i="4"/>
  <c r="I13" i="4"/>
  <c r="N15" i="2"/>
  <c r="N22" i="13"/>
  <c r="J14" i="3"/>
  <c r="N14" i="3"/>
  <c r="N18" i="2"/>
  <c r="N22" i="2"/>
  <c r="N29" i="2"/>
  <c r="AP29" i="2"/>
  <c r="K16" i="5"/>
  <c r="L16" i="5"/>
  <c r="K43" i="5"/>
  <c r="L43" i="5"/>
  <c r="K70" i="5"/>
  <c r="L70" i="5"/>
  <c r="K97" i="5"/>
  <c r="L97" i="5"/>
  <c r="K124" i="5"/>
  <c r="L124" i="5"/>
  <c r="K151" i="5"/>
  <c r="L151" i="5"/>
  <c r="K178" i="5"/>
  <c r="L178" i="5"/>
  <c r="K205" i="5"/>
  <c r="L205" i="5"/>
  <c r="K232" i="5"/>
  <c r="L232" i="5"/>
  <c r="K259" i="5"/>
  <c r="L259" i="5"/>
  <c r="O19" i="2"/>
  <c r="L14" i="7"/>
  <c r="O24" i="2"/>
  <c r="H14" i="4"/>
  <c r="I14" i="4"/>
  <c r="O15" i="2"/>
  <c r="O22" i="13"/>
  <c r="J15" i="3"/>
  <c r="N15" i="3"/>
  <c r="O18" i="2"/>
  <c r="O22" i="2"/>
  <c r="O29" i="2"/>
  <c r="AQ29" i="2"/>
  <c r="K17" i="5"/>
  <c r="L17" i="5"/>
  <c r="K44" i="5"/>
  <c r="L44" i="5"/>
  <c r="K71" i="5"/>
  <c r="L71" i="5"/>
  <c r="K98" i="5"/>
  <c r="L98" i="5"/>
  <c r="K125" i="5"/>
  <c r="L125" i="5"/>
  <c r="K152" i="5"/>
  <c r="L152" i="5"/>
  <c r="K179" i="5"/>
  <c r="L179" i="5"/>
  <c r="K206" i="5"/>
  <c r="L206" i="5"/>
  <c r="K233" i="5"/>
  <c r="L233" i="5"/>
  <c r="K260" i="5"/>
  <c r="L260" i="5"/>
  <c r="P19" i="2"/>
  <c r="L15" i="7"/>
  <c r="P24" i="2"/>
  <c r="H15" i="4"/>
  <c r="I15" i="4"/>
  <c r="P15" i="2"/>
  <c r="P22" i="13"/>
  <c r="J16" i="3"/>
  <c r="N16" i="3"/>
  <c r="P18" i="2"/>
  <c r="P22" i="2"/>
  <c r="P29" i="2"/>
  <c r="AR29" i="2"/>
  <c r="K18" i="5"/>
  <c r="L18" i="5"/>
  <c r="K45" i="5"/>
  <c r="L45" i="5"/>
  <c r="K72" i="5"/>
  <c r="L72" i="5"/>
  <c r="K99" i="5"/>
  <c r="L99" i="5"/>
  <c r="K126" i="5"/>
  <c r="L126" i="5"/>
  <c r="K153" i="5"/>
  <c r="L153" i="5"/>
  <c r="K180" i="5"/>
  <c r="L180" i="5"/>
  <c r="K207" i="5"/>
  <c r="L207" i="5"/>
  <c r="K234" i="5"/>
  <c r="L234" i="5"/>
  <c r="K261" i="5"/>
  <c r="L261" i="5"/>
  <c r="Q19" i="2"/>
  <c r="L16" i="7"/>
  <c r="Q24" i="2"/>
  <c r="H16" i="4"/>
  <c r="I16" i="4"/>
  <c r="Q15" i="2"/>
  <c r="Q22" i="13"/>
  <c r="J17" i="3"/>
  <c r="N17" i="3"/>
  <c r="Q18" i="2"/>
  <c r="Q22" i="2"/>
  <c r="Q29" i="2"/>
  <c r="AS29" i="2"/>
  <c r="K19" i="5"/>
  <c r="L19" i="5"/>
  <c r="K46" i="5"/>
  <c r="L46" i="5"/>
  <c r="K73" i="5"/>
  <c r="L73" i="5"/>
  <c r="K100" i="5"/>
  <c r="L100" i="5"/>
  <c r="K127" i="5"/>
  <c r="L127" i="5"/>
  <c r="K154" i="5"/>
  <c r="L154" i="5"/>
  <c r="K181" i="5"/>
  <c r="L181" i="5"/>
  <c r="K208" i="5"/>
  <c r="L208" i="5"/>
  <c r="K235" i="5"/>
  <c r="L235" i="5"/>
  <c r="K262" i="5"/>
  <c r="L262" i="5"/>
  <c r="R19" i="2"/>
  <c r="L17" i="7"/>
  <c r="R24" i="2"/>
  <c r="H17" i="4"/>
  <c r="I17" i="4"/>
  <c r="R15" i="2"/>
  <c r="R22" i="13"/>
  <c r="J18" i="3"/>
  <c r="N18" i="3"/>
  <c r="R18" i="2"/>
  <c r="R22" i="2"/>
  <c r="R29" i="2"/>
  <c r="AT29" i="2"/>
  <c r="K20" i="5"/>
  <c r="L20" i="5"/>
  <c r="K47" i="5"/>
  <c r="L47" i="5"/>
  <c r="K74" i="5"/>
  <c r="L74" i="5"/>
  <c r="K101" i="5"/>
  <c r="L101" i="5"/>
  <c r="K128" i="5"/>
  <c r="L128" i="5"/>
  <c r="K155" i="5"/>
  <c r="L155" i="5"/>
  <c r="K182" i="5"/>
  <c r="L182" i="5"/>
  <c r="K209" i="5"/>
  <c r="L209" i="5"/>
  <c r="K236" i="5"/>
  <c r="L236" i="5"/>
  <c r="K263" i="5"/>
  <c r="L263" i="5"/>
  <c r="S19" i="2"/>
  <c r="J19" i="3"/>
  <c r="N19" i="3"/>
  <c r="S18" i="2"/>
  <c r="L18" i="7"/>
  <c r="S24" i="2"/>
  <c r="H18" i="4"/>
  <c r="I18" i="4"/>
  <c r="S15" i="2"/>
  <c r="S22" i="13"/>
  <c r="S22" i="2"/>
  <c r="S29" i="2"/>
  <c r="AU29" i="2"/>
  <c r="K21" i="5"/>
  <c r="L21" i="5"/>
  <c r="K48" i="5"/>
  <c r="L48" i="5"/>
  <c r="K75" i="5"/>
  <c r="L75" i="5"/>
  <c r="K102" i="5"/>
  <c r="L102" i="5"/>
  <c r="K129" i="5"/>
  <c r="L129" i="5"/>
  <c r="K156" i="5"/>
  <c r="L156" i="5"/>
  <c r="K183" i="5"/>
  <c r="L183" i="5"/>
  <c r="K210" i="5"/>
  <c r="L210" i="5"/>
  <c r="K237" i="5"/>
  <c r="L237" i="5"/>
  <c r="K264" i="5"/>
  <c r="L264" i="5"/>
  <c r="T19" i="2"/>
  <c r="J20" i="3"/>
  <c r="N20" i="3"/>
  <c r="T18" i="2"/>
  <c r="L19" i="7"/>
  <c r="T24" i="2"/>
  <c r="H19" i="4"/>
  <c r="I19" i="4"/>
  <c r="T15" i="2"/>
  <c r="T22" i="13"/>
  <c r="T22" i="2"/>
  <c r="T29" i="2"/>
  <c r="AV29" i="2"/>
  <c r="K22" i="5"/>
  <c r="L22" i="5"/>
  <c r="K49" i="5"/>
  <c r="L49" i="5"/>
  <c r="K76" i="5"/>
  <c r="L76" i="5"/>
  <c r="K103" i="5"/>
  <c r="L103" i="5"/>
  <c r="K130" i="5"/>
  <c r="L130" i="5"/>
  <c r="K157" i="5"/>
  <c r="L157" i="5"/>
  <c r="K184" i="5"/>
  <c r="L184" i="5"/>
  <c r="K211" i="5"/>
  <c r="L211" i="5"/>
  <c r="K238" i="5"/>
  <c r="L238" i="5"/>
  <c r="K265" i="5"/>
  <c r="L265" i="5"/>
  <c r="U19" i="2"/>
  <c r="J21" i="3"/>
  <c r="N21" i="3"/>
  <c r="U18" i="2"/>
  <c r="L20" i="7"/>
  <c r="U24" i="2"/>
  <c r="H20" i="4"/>
  <c r="I20" i="4"/>
  <c r="U15" i="2"/>
  <c r="U22" i="13"/>
  <c r="U22" i="2"/>
  <c r="U29" i="2"/>
  <c r="AW29" i="2"/>
  <c r="K23" i="5"/>
  <c r="L23" i="5"/>
  <c r="K50" i="5"/>
  <c r="L50" i="5"/>
  <c r="K77" i="5"/>
  <c r="L77" i="5"/>
  <c r="K104" i="5"/>
  <c r="L104" i="5"/>
  <c r="K131" i="5"/>
  <c r="L131" i="5"/>
  <c r="K158" i="5"/>
  <c r="L158" i="5"/>
  <c r="K185" i="5"/>
  <c r="L185" i="5"/>
  <c r="K212" i="5"/>
  <c r="L212" i="5"/>
  <c r="K239" i="5"/>
  <c r="L239" i="5"/>
  <c r="K266" i="5"/>
  <c r="L266" i="5"/>
  <c r="V19" i="2"/>
  <c r="J22" i="3"/>
  <c r="N22" i="3"/>
  <c r="V18" i="2"/>
  <c r="L21" i="7"/>
  <c r="V24" i="2"/>
  <c r="H21" i="4"/>
  <c r="I21" i="4"/>
  <c r="V15" i="2"/>
  <c r="V22" i="13"/>
  <c r="V22" i="2"/>
  <c r="V29" i="2"/>
  <c r="AX29" i="2"/>
  <c r="K24" i="5"/>
  <c r="L24" i="5"/>
  <c r="K51" i="5"/>
  <c r="L51" i="5"/>
  <c r="K78" i="5"/>
  <c r="L78" i="5"/>
  <c r="K105" i="5"/>
  <c r="L105" i="5"/>
  <c r="K132" i="5"/>
  <c r="L132" i="5"/>
  <c r="K159" i="5"/>
  <c r="L159" i="5"/>
  <c r="K186" i="5"/>
  <c r="L186" i="5"/>
  <c r="K213" i="5"/>
  <c r="L213" i="5"/>
  <c r="K240" i="5"/>
  <c r="L240" i="5"/>
  <c r="K267" i="5"/>
  <c r="L267" i="5"/>
  <c r="W19" i="2"/>
  <c r="J23" i="3"/>
  <c r="N23" i="3"/>
  <c r="W18" i="2"/>
  <c r="L22" i="7"/>
  <c r="W24" i="2"/>
  <c r="H22" i="4"/>
  <c r="I22" i="4"/>
  <c r="W15" i="2"/>
  <c r="W22" i="13"/>
  <c r="W22" i="2"/>
  <c r="W29" i="2"/>
  <c r="AY29" i="2"/>
  <c r="K25" i="5"/>
  <c r="L25" i="5"/>
  <c r="K52" i="5"/>
  <c r="L52" i="5"/>
  <c r="K79" i="5"/>
  <c r="L79" i="5"/>
  <c r="K106" i="5"/>
  <c r="L106" i="5"/>
  <c r="K133" i="5"/>
  <c r="L133" i="5"/>
  <c r="K160" i="5"/>
  <c r="L160" i="5"/>
  <c r="K187" i="5"/>
  <c r="L187" i="5"/>
  <c r="K214" i="5"/>
  <c r="L214" i="5"/>
  <c r="K241" i="5"/>
  <c r="L241" i="5"/>
  <c r="K268" i="5"/>
  <c r="L268" i="5"/>
  <c r="X19" i="2"/>
  <c r="J24" i="3"/>
  <c r="N24" i="3"/>
  <c r="X18" i="2"/>
  <c r="L23" i="7"/>
  <c r="X24" i="2"/>
  <c r="H23" i="4"/>
  <c r="I23" i="4"/>
  <c r="X15" i="2"/>
  <c r="X22" i="13"/>
  <c r="X22" i="2"/>
  <c r="X29" i="2"/>
  <c r="AZ29" i="2"/>
  <c r="K26" i="5"/>
  <c r="L26" i="5"/>
  <c r="K53" i="5"/>
  <c r="L53" i="5"/>
  <c r="K80" i="5"/>
  <c r="L80" i="5"/>
  <c r="K107" i="5"/>
  <c r="L107" i="5"/>
  <c r="K134" i="5"/>
  <c r="L134" i="5"/>
  <c r="K161" i="5"/>
  <c r="L161" i="5"/>
  <c r="K188" i="5"/>
  <c r="L188" i="5"/>
  <c r="K215" i="5"/>
  <c r="L215" i="5"/>
  <c r="K242" i="5"/>
  <c r="L242" i="5"/>
  <c r="K269" i="5"/>
  <c r="L269" i="5"/>
  <c r="Y19" i="2"/>
  <c r="J25" i="3"/>
  <c r="N25" i="3"/>
  <c r="Y18" i="2"/>
  <c r="L24" i="7"/>
  <c r="Y24" i="2"/>
  <c r="H24" i="4"/>
  <c r="I24" i="4"/>
  <c r="Y15" i="2"/>
  <c r="Y22" i="13"/>
  <c r="Y22" i="2"/>
  <c r="Y29" i="2"/>
  <c r="BA29" i="2"/>
  <c r="K27" i="5"/>
  <c r="L27" i="5"/>
  <c r="K54" i="5"/>
  <c r="L54" i="5"/>
  <c r="K81" i="5"/>
  <c r="L81" i="5"/>
  <c r="K108" i="5"/>
  <c r="L108" i="5"/>
  <c r="K135" i="5"/>
  <c r="L135" i="5"/>
  <c r="K162" i="5"/>
  <c r="L162" i="5"/>
  <c r="K189" i="5"/>
  <c r="L189" i="5"/>
  <c r="K216" i="5"/>
  <c r="L216" i="5"/>
  <c r="K243" i="5"/>
  <c r="L243" i="5"/>
  <c r="K270" i="5"/>
  <c r="L270" i="5"/>
  <c r="Z19" i="2"/>
  <c r="J26" i="3"/>
  <c r="N26" i="3"/>
  <c r="Z18" i="2"/>
  <c r="L25" i="7"/>
  <c r="Z24" i="2"/>
  <c r="H25" i="4"/>
  <c r="I25" i="4"/>
  <c r="Z15" i="2"/>
  <c r="Z22" i="13"/>
  <c r="Z22" i="2"/>
  <c r="Z29" i="2"/>
  <c r="BB29" i="2"/>
  <c r="K28" i="5"/>
  <c r="L28" i="5"/>
  <c r="K55" i="5"/>
  <c r="L55" i="5"/>
  <c r="K82" i="5"/>
  <c r="L82" i="5"/>
  <c r="K109" i="5"/>
  <c r="L109" i="5"/>
  <c r="K136" i="5"/>
  <c r="L136" i="5"/>
  <c r="K163" i="5"/>
  <c r="L163" i="5"/>
  <c r="K190" i="5"/>
  <c r="L190" i="5"/>
  <c r="K217" i="5"/>
  <c r="L217" i="5"/>
  <c r="K244" i="5"/>
  <c r="L244" i="5"/>
  <c r="K271" i="5"/>
  <c r="L271" i="5"/>
  <c r="AA19" i="2"/>
  <c r="J27" i="3"/>
  <c r="N27" i="3"/>
  <c r="AA18" i="2"/>
  <c r="L26" i="7"/>
  <c r="AA24" i="2"/>
  <c r="H26" i="4"/>
  <c r="I26" i="4"/>
  <c r="AA15" i="2"/>
  <c r="AA22" i="13"/>
  <c r="AA22" i="2"/>
  <c r="AA29" i="2"/>
  <c r="BC29" i="2"/>
  <c r="K29" i="5"/>
  <c r="L29" i="5"/>
  <c r="K56" i="5"/>
  <c r="L56" i="5"/>
  <c r="K83" i="5"/>
  <c r="L83" i="5"/>
  <c r="K110" i="5"/>
  <c r="L110" i="5"/>
  <c r="K137" i="5"/>
  <c r="L137" i="5"/>
  <c r="K164" i="5"/>
  <c r="L164" i="5"/>
  <c r="K191" i="5"/>
  <c r="L191" i="5"/>
  <c r="K218" i="5"/>
  <c r="L218" i="5"/>
  <c r="K245" i="5"/>
  <c r="L245" i="5"/>
  <c r="K272" i="5"/>
  <c r="L272" i="5"/>
  <c r="AB19" i="2"/>
  <c r="J28" i="3"/>
  <c r="N28" i="3"/>
  <c r="AB18" i="2"/>
  <c r="L27" i="7"/>
  <c r="AB24" i="2"/>
  <c r="H27" i="4"/>
  <c r="I27" i="4"/>
  <c r="AB15" i="2"/>
  <c r="AB22" i="13"/>
  <c r="AB22" i="2"/>
  <c r="AB29" i="2"/>
  <c r="BD29" i="2"/>
  <c r="AE29" i="2"/>
  <c r="D62" i="2"/>
  <c r="D73" i="2"/>
  <c r="D75" i="2"/>
  <c r="B7" i="16"/>
  <c r="AF19" i="2"/>
  <c r="AG19" i="2"/>
  <c r="AH19" i="2"/>
  <c r="AI19" i="2"/>
  <c r="AJ19" i="2"/>
  <c r="AK19" i="2"/>
  <c r="AL19" i="2"/>
  <c r="AM19" i="2"/>
  <c r="AN19" i="2"/>
  <c r="AO19" i="2"/>
  <c r="AP19" i="2"/>
  <c r="AQ19" i="2"/>
  <c r="AR19" i="2"/>
  <c r="AS19" i="2"/>
  <c r="AT19" i="2"/>
  <c r="AU19" i="2"/>
  <c r="AV19" i="2"/>
  <c r="AW19" i="2"/>
  <c r="AX19" i="2"/>
  <c r="AY19" i="2"/>
  <c r="AZ19" i="2"/>
  <c r="BA19" i="2"/>
  <c r="BB19" i="2"/>
  <c r="BC19" i="2"/>
  <c r="BD19" i="2"/>
  <c r="AE19" i="2"/>
  <c r="E50" i="2"/>
  <c r="AU18" i="2"/>
  <c r="AV18" i="2"/>
  <c r="AW18" i="2"/>
  <c r="AX18" i="2"/>
  <c r="AY18" i="2"/>
  <c r="AZ18" i="2"/>
  <c r="BA18" i="2"/>
  <c r="BB18" i="2"/>
  <c r="BC18" i="2"/>
  <c r="BD18" i="2"/>
  <c r="AF18" i="2"/>
  <c r="AG18" i="2"/>
  <c r="AH18" i="2"/>
  <c r="AI18" i="2"/>
  <c r="AJ18" i="2"/>
  <c r="AK18" i="2"/>
  <c r="AL18" i="2"/>
  <c r="AM18" i="2"/>
  <c r="AN18" i="2"/>
  <c r="AO18" i="2"/>
  <c r="AP18" i="2"/>
  <c r="AQ18" i="2"/>
  <c r="AR18" i="2"/>
  <c r="AS18" i="2"/>
  <c r="AT18" i="2"/>
  <c r="AE18" i="2"/>
  <c r="E49" i="2"/>
  <c r="AF24" i="2"/>
  <c r="AG24" i="2"/>
  <c r="AH24" i="2"/>
  <c r="AI24" i="2"/>
  <c r="AJ24" i="2"/>
  <c r="AK24" i="2"/>
  <c r="AL24" i="2"/>
  <c r="AM24" i="2"/>
  <c r="AN24" i="2"/>
  <c r="AO24" i="2"/>
  <c r="AP24" i="2"/>
  <c r="AQ24" i="2"/>
  <c r="AR24" i="2"/>
  <c r="AS24" i="2"/>
  <c r="AT24" i="2"/>
  <c r="AU24" i="2"/>
  <c r="AV24" i="2"/>
  <c r="AW24" i="2"/>
  <c r="AX24" i="2"/>
  <c r="AY24" i="2"/>
  <c r="AZ24" i="2"/>
  <c r="BA24" i="2"/>
  <c r="BB24" i="2"/>
  <c r="BC24" i="2"/>
  <c r="BD24" i="2"/>
  <c r="AE24" i="2"/>
  <c r="E54" i="2"/>
  <c r="AF14" i="2"/>
  <c r="AG14" i="2"/>
  <c r="AH14" i="2"/>
  <c r="AI14" i="2"/>
  <c r="AJ14" i="2"/>
  <c r="AK14" i="2"/>
  <c r="AL14" i="2"/>
  <c r="AM14" i="2"/>
  <c r="AN14" i="2"/>
  <c r="AO14" i="2"/>
  <c r="AP14" i="2"/>
  <c r="AQ14" i="2"/>
  <c r="AR14" i="2"/>
  <c r="AS14" i="2"/>
  <c r="AT14" i="2"/>
  <c r="AU14" i="2"/>
  <c r="AV14" i="2"/>
  <c r="AW14" i="2"/>
  <c r="AX14" i="2"/>
  <c r="AY14" i="2"/>
  <c r="AZ14" i="2"/>
  <c r="BA14" i="2"/>
  <c r="BB14" i="2"/>
  <c r="BC14" i="2"/>
  <c r="BD14" i="2"/>
  <c r="AE14" i="2"/>
  <c r="E4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AE15" i="2"/>
  <c r="E4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AE16" i="2"/>
  <c r="E4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AE17" i="2"/>
  <c r="E48" i="2"/>
  <c r="E59" i="2"/>
  <c r="B5" i="16"/>
  <c r="D3" i="16"/>
  <c r="F3" i="16"/>
  <c r="F7" i="16"/>
  <c r="H3" i="16"/>
  <c r="D16" i="13"/>
  <c r="E16" i="13"/>
  <c r="F16" i="13"/>
  <c r="G16" i="13"/>
  <c r="H16" i="13"/>
  <c r="I16" i="13"/>
  <c r="J16" i="13"/>
  <c r="K16" i="13"/>
  <c r="L16" i="13"/>
  <c r="M16" i="13"/>
  <c r="N16" i="13"/>
  <c r="O16" i="13"/>
  <c r="P16" i="13"/>
  <c r="Q16" i="13"/>
  <c r="R16" i="13"/>
  <c r="S16" i="13"/>
  <c r="T16" i="13"/>
  <c r="U16" i="13"/>
  <c r="V16" i="13"/>
  <c r="W16" i="13"/>
  <c r="X16" i="13"/>
  <c r="Y16" i="13"/>
  <c r="Z16" i="13"/>
  <c r="AA16" i="13"/>
  <c r="AB16" i="13"/>
  <c r="D18" i="13"/>
  <c r="E18" i="13"/>
  <c r="F18" i="13"/>
  <c r="G18" i="13"/>
  <c r="H18" i="13"/>
  <c r="I18" i="13"/>
  <c r="J18" i="13"/>
  <c r="K18" i="13"/>
  <c r="L18" i="13"/>
  <c r="M18" i="13"/>
  <c r="N18" i="13"/>
  <c r="O18" i="13"/>
  <c r="P18" i="13"/>
  <c r="Q18" i="13"/>
  <c r="R18" i="13"/>
  <c r="S18" i="13"/>
  <c r="T18" i="13"/>
  <c r="U18" i="13"/>
  <c r="V18" i="13"/>
  <c r="W18" i="13"/>
  <c r="X18" i="13"/>
  <c r="Y18" i="13"/>
  <c r="Z18" i="13"/>
  <c r="AA18" i="13"/>
  <c r="AB18" i="13"/>
  <c r="E1" i="1"/>
  <c r="B2" i="1"/>
  <c r="D5" i="1"/>
  <c r="D6" i="1"/>
  <c r="D7" i="1"/>
  <c r="D8" i="1"/>
  <c r="D9" i="1"/>
  <c r="D10" i="1"/>
  <c r="D11" i="1"/>
  <c r="D12" i="1"/>
  <c r="D13" i="1"/>
  <c r="D14" i="1"/>
  <c r="D15" i="1"/>
  <c r="D16" i="1"/>
  <c r="D17" i="1"/>
  <c r="D18" i="1"/>
  <c r="D19" i="1"/>
  <c r="D20" i="1"/>
  <c r="D21" i="1"/>
  <c r="D22" i="1"/>
  <c r="D23" i="1"/>
  <c r="D24" i="1"/>
  <c r="D25" i="1"/>
  <c r="D26" i="1"/>
  <c r="D27" i="1"/>
  <c r="D28" i="1"/>
  <c r="D29" i="1"/>
  <c r="E32" i="1"/>
  <c r="F32" i="1"/>
  <c r="G32" i="1"/>
  <c r="D35" i="1"/>
  <c r="E50" i="1"/>
  <c r="F54" i="1"/>
  <c r="E66" i="1"/>
  <c r="D67" i="1"/>
  <c r="D68" i="1"/>
  <c r="C4" i="3"/>
  <c r="K4" i="3"/>
  <c r="C5" i="3"/>
  <c r="K5" i="3"/>
  <c r="C6" i="3"/>
  <c r="K6" i="3"/>
  <c r="C7" i="3"/>
  <c r="K7" i="3"/>
  <c r="C8" i="3"/>
  <c r="K8" i="3"/>
  <c r="C9" i="3"/>
  <c r="K9" i="3"/>
  <c r="C10" i="3"/>
  <c r="K10" i="3"/>
  <c r="C11" i="3"/>
  <c r="K11" i="3"/>
  <c r="C12" i="3"/>
  <c r="K12" i="3"/>
  <c r="C13" i="3"/>
  <c r="K13" i="3"/>
  <c r="C14" i="3"/>
  <c r="K14" i="3"/>
  <c r="C15" i="3"/>
  <c r="K15" i="3"/>
  <c r="C16" i="3"/>
  <c r="K16" i="3"/>
  <c r="C17" i="3"/>
  <c r="K17" i="3"/>
  <c r="C18" i="3"/>
  <c r="K18" i="3"/>
  <c r="C19" i="3"/>
  <c r="K19" i="3"/>
  <c r="C20" i="3"/>
  <c r="K20" i="3"/>
  <c r="C21" i="3"/>
  <c r="K21" i="3"/>
  <c r="C22" i="3"/>
  <c r="K22" i="3"/>
  <c r="C23" i="3"/>
  <c r="K23" i="3"/>
  <c r="C24" i="3"/>
  <c r="K24" i="3"/>
  <c r="C25" i="3"/>
  <c r="K25" i="3"/>
  <c r="C26" i="3"/>
  <c r="K26" i="3"/>
  <c r="C27" i="3"/>
  <c r="K27" i="3"/>
  <c r="C28" i="3"/>
  <c r="K28" i="3"/>
  <c r="J5" i="5"/>
  <c r="N5" i="5"/>
  <c r="J6" i="5"/>
  <c r="N6" i="5"/>
  <c r="J7" i="5"/>
  <c r="N7" i="5"/>
  <c r="J8" i="5"/>
  <c r="N8" i="5"/>
  <c r="J9" i="5"/>
  <c r="N9" i="5"/>
  <c r="J10" i="5"/>
  <c r="N10" i="5"/>
  <c r="J11" i="5"/>
  <c r="N11" i="5"/>
  <c r="J12" i="5"/>
  <c r="N12" i="5"/>
  <c r="J13" i="5"/>
  <c r="N13" i="5"/>
  <c r="J14" i="5"/>
  <c r="N14" i="5"/>
  <c r="J15" i="5"/>
  <c r="N15" i="5"/>
  <c r="J16" i="5"/>
  <c r="N16" i="5"/>
  <c r="J17" i="5"/>
  <c r="N17" i="5"/>
  <c r="J18" i="5"/>
  <c r="N18" i="5"/>
  <c r="J19" i="5"/>
  <c r="N19" i="5"/>
  <c r="J20" i="5"/>
  <c r="N20" i="5"/>
  <c r="J21" i="5"/>
  <c r="N21" i="5"/>
  <c r="J22" i="5"/>
  <c r="N22" i="5"/>
  <c r="J23" i="5"/>
  <c r="N23" i="5"/>
  <c r="J24" i="5"/>
  <c r="N24" i="5"/>
  <c r="J25" i="5"/>
  <c r="N25" i="5"/>
  <c r="J26" i="5"/>
  <c r="N26" i="5"/>
  <c r="J27" i="5"/>
  <c r="N27" i="5"/>
  <c r="J28" i="5"/>
  <c r="N28" i="5"/>
  <c r="J29" i="5"/>
  <c r="N29" i="5"/>
  <c r="J32" i="5"/>
  <c r="J33" i="5"/>
  <c r="J34" i="5"/>
  <c r="J35" i="5"/>
  <c r="J36" i="5"/>
  <c r="J37" i="5"/>
  <c r="J38" i="5"/>
  <c r="J39" i="5"/>
  <c r="J40" i="5"/>
  <c r="J41" i="5"/>
  <c r="J42" i="5"/>
  <c r="J43" i="5"/>
  <c r="J44" i="5"/>
  <c r="J45" i="5"/>
  <c r="J46" i="5"/>
  <c r="J47" i="5"/>
  <c r="J48" i="5"/>
  <c r="J49" i="5"/>
  <c r="J50" i="5"/>
  <c r="J51" i="5"/>
  <c r="J52" i="5"/>
  <c r="J53" i="5"/>
  <c r="J54" i="5"/>
  <c r="J55" i="5"/>
  <c r="J56" i="5"/>
  <c r="J59" i="5"/>
  <c r="J60" i="5"/>
  <c r="J61" i="5"/>
  <c r="J62" i="5"/>
  <c r="J63" i="5"/>
  <c r="J64" i="5"/>
  <c r="J65" i="5"/>
  <c r="J66" i="5"/>
  <c r="J67" i="5"/>
  <c r="J68" i="5"/>
  <c r="J69" i="5"/>
  <c r="J70" i="5"/>
  <c r="J71" i="5"/>
  <c r="J72" i="5"/>
  <c r="J73" i="5"/>
  <c r="J74" i="5"/>
  <c r="J75" i="5"/>
  <c r="J76" i="5"/>
  <c r="J77" i="5"/>
  <c r="J78" i="5"/>
  <c r="J79" i="5"/>
  <c r="J80" i="5"/>
  <c r="J81" i="5"/>
  <c r="J82" i="5"/>
  <c r="J83" i="5"/>
  <c r="J86" i="5"/>
  <c r="J87" i="5"/>
  <c r="J88" i="5"/>
  <c r="J89" i="5"/>
  <c r="J90" i="5"/>
  <c r="J91" i="5"/>
  <c r="J92" i="5"/>
  <c r="J93" i="5"/>
  <c r="J94" i="5"/>
  <c r="J95" i="5"/>
  <c r="J96" i="5"/>
  <c r="J97" i="5"/>
  <c r="J98" i="5"/>
  <c r="J99" i="5"/>
  <c r="J100" i="5"/>
  <c r="J101" i="5"/>
  <c r="J102" i="5"/>
  <c r="J103" i="5"/>
  <c r="J104" i="5"/>
  <c r="J105" i="5"/>
  <c r="J106" i="5"/>
  <c r="J107" i="5"/>
  <c r="J108" i="5"/>
  <c r="J109" i="5"/>
  <c r="J110"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C3" i="4"/>
  <c r="C4" i="4"/>
  <c r="C5" i="4"/>
  <c r="C6" i="4"/>
  <c r="C7" i="4"/>
  <c r="C8" i="4"/>
  <c r="C9" i="4"/>
  <c r="C10" i="4"/>
  <c r="C11" i="4"/>
  <c r="C12" i="4"/>
  <c r="C13" i="4"/>
  <c r="C14" i="4"/>
  <c r="C15" i="4"/>
  <c r="C16" i="4"/>
  <c r="C17" i="4"/>
  <c r="C18" i="4"/>
  <c r="C19" i="4"/>
  <c r="C20" i="4"/>
  <c r="C21" i="4"/>
  <c r="C22" i="4"/>
  <c r="C23" i="4"/>
  <c r="C24" i="4"/>
  <c r="C25" i="4"/>
  <c r="C26" i="4"/>
  <c r="C27" i="4"/>
  <c r="C3" i="7"/>
  <c r="C4" i="7"/>
  <c r="C5" i="7"/>
  <c r="C6" i="7"/>
  <c r="C7" i="7"/>
  <c r="C8" i="7"/>
  <c r="C9" i="7"/>
  <c r="C10" i="7"/>
  <c r="C11" i="7"/>
  <c r="C12" i="7"/>
  <c r="C13" i="7"/>
  <c r="C14" i="7"/>
  <c r="C15" i="7"/>
  <c r="C16" i="7"/>
  <c r="C17" i="7"/>
  <c r="C18" i="7"/>
  <c r="C19" i="7"/>
  <c r="C20" i="7"/>
  <c r="C21" i="7"/>
  <c r="C22" i="7"/>
  <c r="C23" i="7"/>
  <c r="C24" i="7"/>
  <c r="C25" i="7"/>
  <c r="C26" i="7"/>
  <c r="C27" i="7"/>
  <c r="E4" i="12"/>
  <c r="G4" i="12"/>
  <c r="J4" i="12"/>
  <c r="E5" i="12"/>
  <c r="G5" i="12"/>
  <c r="J5" i="12"/>
  <c r="E6" i="12"/>
  <c r="G6" i="12"/>
  <c r="J6" i="12"/>
  <c r="E7" i="12"/>
  <c r="G7" i="12"/>
  <c r="J7" i="12"/>
  <c r="E8" i="12"/>
  <c r="G8" i="12"/>
  <c r="J8" i="12"/>
  <c r="E13" i="12"/>
  <c r="G13" i="12"/>
  <c r="J13" i="12"/>
  <c r="E14" i="12"/>
  <c r="G14" i="12"/>
  <c r="J14" i="12"/>
  <c r="E15" i="12"/>
  <c r="G15" i="12"/>
  <c r="J15" i="12"/>
  <c r="E16" i="12"/>
  <c r="G16" i="12"/>
  <c r="J16" i="12"/>
  <c r="E17" i="12"/>
  <c r="G17" i="12"/>
  <c r="J17" i="12"/>
  <c r="E18" i="12"/>
  <c r="G18" i="12"/>
  <c r="J18" i="12"/>
  <c r="E19" i="12"/>
  <c r="G19" i="12"/>
  <c r="J19" i="12"/>
  <c r="E20" i="12"/>
  <c r="G20" i="12"/>
  <c r="J20" i="12"/>
  <c r="E21" i="12"/>
  <c r="G21" i="12"/>
  <c r="J21" i="12"/>
  <c r="E22" i="12"/>
  <c r="G22" i="12"/>
  <c r="J22" i="12"/>
  <c r="J23" i="12"/>
  <c r="E26" i="12"/>
  <c r="G26" i="12"/>
  <c r="J26" i="12"/>
  <c r="E27" i="12"/>
  <c r="G27" i="12"/>
  <c r="J27" i="12"/>
  <c r="E28" i="12"/>
  <c r="G28" i="12"/>
  <c r="J28" i="12"/>
  <c r="E29" i="12"/>
  <c r="G29" i="12"/>
  <c r="J29" i="12"/>
  <c r="E30" i="12"/>
  <c r="G30" i="12"/>
  <c r="J30" i="12"/>
  <c r="C1" i="2"/>
  <c r="B2" i="2"/>
  <c r="D3" i="2"/>
  <c r="E3" i="2"/>
  <c r="F3" i="2"/>
  <c r="G3" i="2"/>
  <c r="H3" i="2"/>
  <c r="I3" i="2"/>
  <c r="J3" i="2"/>
  <c r="K3" i="2"/>
  <c r="L3" i="2"/>
  <c r="M3" i="2"/>
  <c r="N3" i="2"/>
  <c r="O3" i="2"/>
  <c r="P3" i="2"/>
  <c r="Q3" i="2"/>
  <c r="R3" i="2"/>
  <c r="S3" i="2"/>
  <c r="T3" i="2"/>
  <c r="U3" i="2"/>
  <c r="V3" i="2"/>
  <c r="W3" i="2"/>
  <c r="X3" i="2"/>
  <c r="Y3" i="2"/>
  <c r="Z3" i="2"/>
  <c r="AA3" i="2"/>
  <c r="AB3" i="2"/>
  <c r="D5" i="2"/>
  <c r="E5" i="2"/>
  <c r="F5" i="2"/>
  <c r="G5" i="2"/>
  <c r="H5" i="2"/>
  <c r="I5" i="2"/>
  <c r="J5" i="2"/>
  <c r="K5" i="2"/>
  <c r="L5" i="2"/>
  <c r="M5" i="2"/>
  <c r="N5" i="2"/>
  <c r="O5" i="2"/>
  <c r="P5" i="2"/>
  <c r="Q5" i="2"/>
  <c r="R5" i="2"/>
  <c r="S5" i="2"/>
  <c r="T5" i="2"/>
  <c r="U5" i="2"/>
  <c r="V5" i="2"/>
  <c r="W5" i="2"/>
  <c r="X5" i="2"/>
  <c r="Y5" i="2"/>
  <c r="Z5" i="2"/>
  <c r="AA5" i="2"/>
  <c r="AB5" i="2"/>
  <c r="D7" i="2"/>
  <c r="E7" i="2"/>
  <c r="F7" i="2"/>
  <c r="G7" i="2"/>
  <c r="H7" i="2"/>
  <c r="I7" i="2"/>
  <c r="J7" i="2"/>
  <c r="K7" i="2"/>
  <c r="L7" i="2"/>
  <c r="M7" i="2"/>
  <c r="N7" i="2"/>
  <c r="O7" i="2"/>
  <c r="P7" i="2"/>
  <c r="Q7" i="2"/>
  <c r="R7" i="2"/>
  <c r="S7" i="2"/>
  <c r="T7" i="2"/>
  <c r="U7" i="2"/>
  <c r="V7" i="2"/>
  <c r="W7" i="2"/>
  <c r="X7" i="2"/>
  <c r="Y7" i="2"/>
  <c r="Z7" i="2"/>
  <c r="AA7" i="2"/>
  <c r="AB7" i="2"/>
  <c r="D8" i="2"/>
  <c r="E8" i="2"/>
  <c r="F8" i="2"/>
  <c r="G8" i="2"/>
  <c r="H8" i="2"/>
  <c r="I8" i="2"/>
  <c r="J8" i="2"/>
  <c r="K8" i="2"/>
  <c r="L8" i="2"/>
  <c r="M8" i="2"/>
  <c r="N8" i="2"/>
  <c r="O8" i="2"/>
  <c r="P8" i="2"/>
  <c r="Q8" i="2"/>
  <c r="R8" i="2"/>
  <c r="S8" i="2"/>
  <c r="T8" i="2"/>
  <c r="U8" i="2"/>
  <c r="V8" i="2"/>
  <c r="W8" i="2"/>
  <c r="X8" i="2"/>
  <c r="Y8" i="2"/>
  <c r="Z8" i="2"/>
  <c r="AA8" i="2"/>
  <c r="AB8" i="2"/>
  <c r="D9" i="2"/>
  <c r="E9" i="2"/>
  <c r="F9" i="2"/>
  <c r="G9" i="2"/>
  <c r="H9" i="2"/>
  <c r="I9" i="2"/>
  <c r="J9" i="2"/>
  <c r="K9" i="2"/>
  <c r="L9" i="2"/>
  <c r="M9" i="2"/>
  <c r="N9" i="2"/>
  <c r="O9" i="2"/>
  <c r="P9" i="2"/>
  <c r="Q9" i="2"/>
  <c r="R9" i="2"/>
  <c r="S9" i="2"/>
  <c r="T9" i="2"/>
  <c r="U9" i="2"/>
  <c r="V9" i="2"/>
  <c r="W9" i="2"/>
  <c r="X9" i="2"/>
  <c r="Y9" i="2"/>
  <c r="Z9" i="2"/>
  <c r="AA9" i="2"/>
  <c r="AB9" i="2"/>
  <c r="D11" i="2"/>
  <c r="E11" i="2"/>
  <c r="F11" i="2"/>
  <c r="G11" i="2"/>
  <c r="H11" i="2"/>
  <c r="I11" i="2"/>
  <c r="J11" i="2"/>
  <c r="K11" i="2"/>
  <c r="L11" i="2"/>
  <c r="M11" i="2"/>
  <c r="N11" i="2"/>
  <c r="O11" i="2"/>
  <c r="P11" i="2"/>
  <c r="Q11" i="2"/>
  <c r="R11" i="2"/>
  <c r="S11" i="2"/>
  <c r="T11" i="2"/>
  <c r="U11" i="2"/>
  <c r="V11" i="2"/>
  <c r="W11" i="2"/>
  <c r="X11" i="2"/>
  <c r="Y11" i="2"/>
  <c r="Z11" i="2"/>
  <c r="AA11" i="2"/>
  <c r="AB11" i="2"/>
  <c r="B14" i="2"/>
  <c r="B15" i="2"/>
  <c r="B16" i="2"/>
  <c r="B17" i="2"/>
  <c r="B18" i="2"/>
  <c r="B19" i="2"/>
  <c r="B20" i="2"/>
  <c r="AF20" i="2"/>
  <c r="AG20" i="2"/>
  <c r="AH20" i="2"/>
  <c r="AI20" i="2"/>
  <c r="AJ20" i="2"/>
  <c r="AK20" i="2"/>
  <c r="AL20" i="2"/>
  <c r="AM20" i="2"/>
  <c r="AN20" i="2"/>
  <c r="AO20" i="2"/>
  <c r="AP20" i="2"/>
  <c r="AQ20" i="2"/>
  <c r="AR20" i="2"/>
  <c r="AS20" i="2"/>
  <c r="AT20" i="2"/>
  <c r="AU20" i="2"/>
  <c r="AV20" i="2"/>
  <c r="AW20" i="2"/>
  <c r="AX20" i="2"/>
  <c r="AY20" i="2"/>
  <c r="AZ20" i="2"/>
  <c r="BA20" i="2"/>
  <c r="BB20" i="2"/>
  <c r="BC20" i="2"/>
  <c r="BD20" i="2"/>
  <c r="AE20" i="2"/>
  <c r="B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AE22" i="2"/>
  <c r="B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AE23" i="2"/>
  <c r="B24" i="2"/>
  <c r="B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AE25" i="2"/>
  <c r="B26" i="2"/>
  <c r="AF26" i="2"/>
  <c r="AG26" i="2"/>
  <c r="AH26" i="2"/>
  <c r="AI26" i="2"/>
  <c r="AJ26" i="2"/>
  <c r="AK26" i="2"/>
  <c r="AL26" i="2"/>
  <c r="AM26" i="2"/>
  <c r="AN26" i="2"/>
  <c r="AO26" i="2"/>
  <c r="AP26" i="2"/>
  <c r="AQ26" i="2"/>
  <c r="AR26" i="2"/>
  <c r="AS26" i="2"/>
  <c r="AT26" i="2"/>
  <c r="AU26" i="2"/>
  <c r="AV26" i="2"/>
  <c r="AW26" i="2"/>
  <c r="AX26" i="2"/>
  <c r="AY26" i="2"/>
  <c r="AZ26" i="2"/>
  <c r="BA26" i="2"/>
  <c r="BB26" i="2"/>
  <c r="BC26" i="2"/>
  <c r="BD26" i="2"/>
  <c r="AE26" i="2"/>
  <c r="B27" i="2"/>
  <c r="AF27" i="2"/>
  <c r="AG27" i="2"/>
  <c r="AH27" i="2"/>
  <c r="AI27" i="2"/>
  <c r="AJ27" i="2"/>
  <c r="AK27" i="2"/>
  <c r="AL27" i="2"/>
  <c r="AM27" i="2"/>
  <c r="AN27" i="2"/>
  <c r="AO27" i="2"/>
  <c r="AP27" i="2"/>
  <c r="AQ27" i="2"/>
  <c r="AR27" i="2"/>
  <c r="AS27" i="2"/>
  <c r="AT27" i="2"/>
  <c r="AU27" i="2"/>
  <c r="AV27" i="2"/>
  <c r="AW27" i="2"/>
  <c r="AX27" i="2"/>
  <c r="AY27" i="2"/>
  <c r="AZ27" i="2"/>
  <c r="BA27" i="2"/>
  <c r="BB27" i="2"/>
  <c r="BC27" i="2"/>
  <c r="BD27" i="2"/>
  <c r="AE27" i="2"/>
  <c r="B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AE28" i="2"/>
  <c r="D30" i="2"/>
  <c r="E30" i="2"/>
  <c r="F30" i="2"/>
  <c r="G30" i="2"/>
  <c r="H30" i="2"/>
  <c r="I30" i="2"/>
  <c r="J30" i="2"/>
  <c r="K30" i="2"/>
  <c r="L30" i="2"/>
  <c r="M30" i="2"/>
  <c r="N30" i="2"/>
  <c r="O30" i="2"/>
  <c r="P30" i="2"/>
  <c r="Q30" i="2"/>
  <c r="R30" i="2"/>
  <c r="S30" i="2"/>
  <c r="T30" i="2"/>
  <c r="U30" i="2"/>
  <c r="V30" i="2"/>
  <c r="W30" i="2"/>
  <c r="X30" i="2"/>
  <c r="Y30" i="2"/>
  <c r="Z30" i="2"/>
  <c r="AA30" i="2"/>
  <c r="AB30" i="2"/>
  <c r="D31" i="2"/>
  <c r="E31" i="2"/>
  <c r="F31" i="2"/>
  <c r="G31" i="2"/>
  <c r="H31" i="2"/>
  <c r="I31" i="2"/>
  <c r="J31" i="2"/>
  <c r="K31" i="2"/>
  <c r="L31" i="2"/>
  <c r="M31" i="2"/>
  <c r="N31" i="2"/>
  <c r="O31" i="2"/>
  <c r="P31" i="2"/>
  <c r="Q31" i="2"/>
  <c r="R31" i="2"/>
  <c r="S31" i="2"/>
  <c r="T31" i="2"/>
  <c r="U31" i="2"/>
  <c r="V31" i="2"/>
  <c r="W31" i="2"/>
  <c r="X31" i="2"/>
  <c r="Y31" i="2"/>
  <c r="Z31" i="2"/>
  <c r="AA31" i="2"/>
  <c r="AB31" i="2"/>
  <c r="D32" i="2"/>
  <c r="E32" i="2"/>
  <c r="F32" i="2"/>
  <c r="G32" i="2"/>
  <c r="H32" i="2"/>
  <c r="I32" i="2"/>
  <c r="J32" i="2"/>
  <c r="K32" i="2"/>
  <c r="L32" i="2"/>
  <c r="M32" i="2"/>
  <c r="N32" i="2"/>
  <c r="O32" i="2"/>
  <c r="P32" i="2"/>
  <c r="Q32" i="2"/>
  <c r="R32" i="2"/>
  <c r="S32" i="2"/>
  <c r="T32" i="2"/>
  <c r="U32" i="2"/>
  <c r="V32" i="2"/>
  <c r="W32" i="2"/>
  <c r="X32" i="2"/>
  <c r="Y32" i="2"/>
  <c r="Z32" i="2"/>
  <c r="AA32" i="2"/>
  <c r="AB32" i="2"/>
  <c r="D80" i="2"/>
  <c r="D34" i="2"/>
  <c r="E80" i="2"/>
  <c r="E34" i="2"/>
  <c r="F80" i="2"/>
  <c r="F34" i="2"/>
  <c r="G80" i="2"/>
  <c r="G34" i="2"/>
  <c r="H80" i="2"/>
  <c r="H34" i="2"/>
  <c r="I80" i="2"/>
  <c r="I34" i="2"/>
  <c r="J80" i="2"/>
  <c r="J34" i="2"/>
  <c r="K80" i="2"/>
  <c r="K34" i="2"/>
  <c r="L80" i="2"/>
  <c r="L34" i="2"/>
  <c r="M80" i="2"/>
  <c r="M34" i="2"/>
  <c r="N80" i="2"/>
  <c r="N34" i="2"/>
  <c r="O80" i="2"/>
  <c r="O34" i="2"/>
  <c r="P80" i="2"/>
  <c r="P34" i="2"/>
  <c r="Q80" i="2"/>
  <c r="Q34" i="2"/>
  <c r="R80" i="2"/>
  <c r="R34" i="2"/>
  <c r="S80" i="2"/>
  <c r="S34" i="2"/>
  <c r="T80" i="2"/>
  <c r="T34" i="2"/>
  <c r="U80" i="2"/>
  <c r="U34" i="2"/>
  <c r="V80" i="2"/>
  <c r="V34" i="2"/>
  <c r="W80" i="2"/>
  <c r="W34" i="2"/>
  <c r="X80" i="2"/>
  <c r="X34" i="2"/>
  <c r="Y80" i="2"/>
  <c r="Y34" i="2"/>
  <c r="Z80" i="2"/>
  <c r="Z34" i="2"/>
  <c r="AA80" i="2"/>
  <c r="AA34" i="2"/>
  <c r="AB80" i="2"/>
  <c r="AB34" i="2"/>
  <c r="D35" i="2"/>
  <c r="E35" i="2"/>
  <c r="F35" i="2"/>
  <c r="G35" i="2"/>
  <c r="H35" i="2"/>
  <c r="I35" i="2"/>
  <c r="J35" i="2"/>
  <c r="K35" i="2"/>
  <c r="L35" i="2"/>
  <c r="M35" i="2"/>
  <c r="N35" i="2"/>
  <c r="O35" i="2"/>
  <c r="P35" i="2"/>
  <c r="Q35" i="2"/>
  <c r="R35" i="2"/>
  <c r="S35" i="2"/>
  <c r="T35" i="2"/>
  <c r="U35" i="2"/>
  <c r="V35" i="2"/>
  <c r="W35" i="2"/>
  <c r="X35" i="2"/>
  <c r="Y35" i="2"/>
  <c r="Z35" i="2"/>
  <c r="AA35" i="2"/>
  <c r="AB35" i="2"/>
  <c r="D37" i="2"/>
  <c r="E37" i="2"/>
  <c r="F37" i="2"/>
  <c r="G37" i="2"/>
  <c r="H37" i="2"/>
  <c r="I37" i="2"/>
  <c r="J37" i="2"/>
  <c r="K37" i="2"/>
  <c r="L37" i="2"/>
  <c r="M37" i="2"/>
  <c r="N37" i="2"/>
  <c r="O37" i="2"/>
  <c r="P37" i="2"/>
  <c r="Q37" i="2"/>
  <c r="R37" i="2"/>
  <c r="S37" i="2"/>
  <c r="T37" i="2"/>
  <c r="U37" i="2"/>
  <c r="V37" i="2"/>
  <c r="W37" i="2"/>
  <c r="X37" i="2"/>
  <c r="Y37" i="2"/>
  <c r="Z37" i="2"/>
  <c r="AA37" i="2"/>
  <c r="AB37" i="2"/>
  <c r="D39" i="2"/>
  <c r="E39" i="2"/>
  <c r="F39" i="2"/>
  <c r="G39" i="2"/>
  <c r="H39" i="2"/>
  <c r="I39" i="2"/>
  <c r="J39" i="2"/>
  <c r="K39" i="2"/>
  <c r="L39" i="2"/>
  <c r="M39" i="2"/>
  <c r="N39" i="2"/>
  <c r="O39" i="2"/>
  <c r="P39" i="2"/>
  <c r="Q39" i="2"/>
  <c r="R39" i="2"/>
  <c r="S39" i="2"/>
  <c r="T39" i="2"/>
  <c r="U39" i="2"/>
  <c r="V39" i="2"/>
  <c r="W39" i="2"/>
  <c r="X39" i="2"/>
  <c r="Y39" i="2"/>
  <c r="Z39" i="2"/>
  <c r="AA39" i="2"/>
  <c r="AB39" i="2"/>
  <c r="D41" i="2"/>
  <c r="E41" i="2"/>
  <c r="F41" i="2"/>
  <c r="G41" i="2"/>
  <c r="H41" i="2"/>
  <c r="I41" i="2"/>
  <c r="J41" i="2"/>
  <c r="K41" i="2"/>
  <c r="L41" i="2"/>
  <c r="M41" i="2"/>
  <c r="N41" i="2"/>
  <c r="O41" i="2"/>
  <c r="P41" i="2"/>
  <c r="Q41" i="2"/>
  <c r="R41" i="2"/>
  <c r="S41" i="2"/>
  <c r="T41" i="2"/>
  <c r="U41" i="2"/>
  <c r="V41" i="2"/>
  <c r="W41" i="2"/>
  <c r="X41" i="2"/>
  <c r="Y41" i="2"/>
  <c r="Z41" i="2"/>
  <c r="AA41" i="2"/>
  <c r="AB41" i="2"/>
  <c r="B45" i="2"/>
  <c r="D45" i="2"/>
  <c r="F45" i="2"/>
  <c r="G45" i="2"/>
  <c r="B46" i="2"/>
  <c r="D46" i="2"/>
  <c r="F46" i="2"/>
  <c r="G46" i="2"/>
  <c r="B47" i="2"/>
  <c r="D47" i="2"/>
  <c r="F47" i="2"/>
  <c r="G47" i="2"/>
  <c r="B48" i="2"/>
  <c r="D48" i="2"/>
  <c r="F48" i="2"/>
  <c r="G48" i="2"/>
  <c r="B49" i="2"/>
  <c r="D49" i="2"/>
  <c r="F49" i="2"/>
  <c r="G49" i="2"/>
  <c r="B50" i="2"/>
  <c r="D50" i="2"/>
  <c r="F50" i="2"/>
  <c r="G50" i="2"/>
  <c r="B51" i="2"/>
  <c r="D51" i="2"/>
  <c r="E51" i="2"/>
  <c r="F51" i="2"/>
  <c r="G51" i="2"/>
  <c r="B52" i="2"/>
  <c r="D52" i="2"/>
  <c r="E52" i="2"/>
  <c r="F52" i="2"/>
  <c r="G52" i="2"/>
  <c r="B53" i="2"/>
  <c r="D53" i="2"/>
  <c r="E53" i="2"/>
  <c r="F53" i="2"/>
  <c r="G53" i="2"/>
  <c r="B54" i="2"/>
  <c r="D54" i="2"/>
  <c r="F54" i="2"/>
  <c r="G54" i="2"/>
  <c r="B55" i="2"/>
  <c r="D55" i="2"/>
  <c r="E55" i="2"/>
  <c r="F55" i="2"/>
  <c r="G55" i="2"/>
  <c r="B56" i="2"/>
  <c r="D56" i="2"/>
  <c r="E56" i="2"/>
  <c r="F56" i="2"/>
  <c r="G56" i="2"/>
  <c r="B57" i="2"/>
  <c r="D57" i="2"/>
  <c r="E57" i="2"/>
  <c r="F57" i="2"/>
  <c r="G57" i="2"/>
  <c r="B58" i="2"/>
  <c r="D58" i="2"/>
  <c r="E58" i="2"/>
  <c r="F58" i="2"/>
  <c r="G58" i="2"/>
  <c r="D59" i="2"/>
  <c r="F59" i="2"/>
  <c r="G59" i="2"/>
  <c r="B62" i="2"/>
  <c r="B63" i="2"/>
  <c r="D63" i="2"/>
  <c r="B64" i="2"/>
  <c r="D64" i="2"/>
  <c r="B65" i="2"/>
  <c r="D65" i="2"/>
  <c r="B66" i="2"/>
  <c r="D66" i="2"/>
  <c r="B67" i="2"/>
  <c r="D67" i="2"/>
  <c r="B68" i="2"/>
  <c r="D68" i="2"/>
  <c r="B69" i="2"/>
  <c r="D69" i="2"/>
  <c r="B70" i="2"/>
  <c r="D70" i="2"/>
  <c r="B71" i="2"/>
  <c r="D71" i="2"/>
  <c r="B72" i="2"/>
  <c r="D72" i="2"/>
  <c r="B73" i="2"/>
  <c r="B74" i="2"/>
  <c r="D74" i="2"/>
  <c r="D79" i="2"/>
  <c r="D81" i="2"/>
  <c r="E81" i="2"/>
  <c r="F81" i="2"/>
  <c r="G81" i="2"/>
  <c r="H81" i="2"/>
  <c r="I81" i="2"/>
  <c r="J81" i="2"/>
  <c r="K81" i="2"/>
  <c r="L81" i="2"/>
  <c r="M81" i="2"/>
  <c r="N81" i="2"/>
  <c r="O81" i="2"/>
  <c r="P81" i="2"/>
  <c r="Q81" i="2"/>
  <c r="R81" i="2"/>
  <c r="S81" i="2"/>
  <c r="T81" i="2"/>
  <c r="U81" i="2"/>
  <c r="V81" i="2"/>
  <c r="W81" i="2"/>
  <c r="X81" i="2"/>
  <c r="Y81" i="2"/>
  <c r="Z81" i="2"/>
  <c r="AA81" i="2"/>
  <c r="AB81" i="2"/>
  <c r="D82" i="2"/>
  <c r="E82" i="2"/>
  <c r="F82" i="2"/>
  <c r="G82" i="2"/>
  <c r="H82" i="2"/>
  <c r="I82" i="2"/>
  <c r="J82" i="2"/>
  <c r="K82" i="2"/>
  <c r="L82" i="2"/>
  <c r="M82" i="2"/>
  <c r="N82" i="2"/>
  <c r="O82" i="2"/>
  <c r="P82" i="2"/>
  <c r="Q82" i="2"/>
  <c r="R82" i="2"/>
  <c r="S82" i="2"/>
  <c r="T82" i="2"/>
  <c r="U82" i="2"/>
  <c r="V82" i="2"/>
  <c r="W82" i="2"/>
  <c r="X82" i="2"/>
  <c r="Y82" i="2"/>
  <c r="Z82" i="2"/>
  <c r="AA82" i="2"/>
  <c r="AB82" i="2"/>
  <c r="D83" i="2"/>
  <c r="E83" i="2"/>
  <c r="F83" i="2"/>
  <c r="G83" i="2"/>
  <c r="H83" i="2"/>
  <c r="I83" i="2"/>
  <c r="J83" i="2"/>
  <c r="K83" i="2"/>
  <c r="L83" i="2"/>
  <c r="M83" i="2"/>
  <c r="N83" i="2"/>
  <c r="O83" i="2"/>
  <c r="P83" i="2"/>
  <c r="Q83" i="2"/>
  <c r="R83" i="2"/>
  <c r="S83" i="2"/>
  <c r="T83" i="2"/>
  <c r="U83" i="2"/>
  <c r="V83" i="2"/>
  <c r="W83" i="2"/>
  <c r="X83" i="2"/>
  <c r="Y83" i="2"/>
  <c r="Z83" i="2"/>
  <c r="AA83" i="2"/>
  <c r="AB83" i="2"/>
  <c r="D84" i="2"/>
  <c r="E84" i="2"/>
  <c r="F84" i="2"/>
  <c r="G84" i="2"/>
  <c r="H84" i="2"/>
  <c r="I84" i="2"/>
  <c r="J84" i="2"/>
  <c r="K84" i="2"/>
  <c r="L84" i="2"/>
  <c r="M84" i="2"/>
  <c r="N84" i="2"/>
  <c r="O84" i="2"/>
  <c r="P84" i="2"/>
  <c r="Q84" i="2"/>
  <c r="R84" i="2"/>
  <c r="S84" i="2"/>
  <c r="T84" i="2"/>
  <c r="U84" i="2"/>
  <c r="V84" i="2"/>
  <c r="W84" i="2"/>
  <c r="X84" i="2"/>
  <c r="Y84" i="2"/>
  <c r="Z84" i="2"/>
  <c r="AA84" i="2"/>
  <c r="AB84" i="2"/>
  <c r="E87" i="2"/>
  <c r="B88" i="2"/>
  <c r="E88" i="2"/>
  <c r="B89" i="2"/>
  <c r="E89" i="2"/>
  <c r="E90" i="2"/>
  <c r="E92" i="2"/>
  <c r="D93" i="2"/>
  <c r="E94" i="2"/>
  <c r="D95" i="2"/>
  <c r="E95" i="2"/>
  <c r="F95" i="2"/>
  <c r="G95" i="2"/>
  <c r="H95" i="2"/>
  <c r="I95" i="2"/>
  <c r="J95" i="2"/>
  <c r="K95" i="2"/>
  <c r="L95" i="2"/>
  <c r="M95" i="2"/>
  <c r="N95" i="2"/>
  <c r="O95" i="2"/>
  <c r="P95" i="2"/>
  <c r="Q95" i="2"/>
  <c r="R95" i="2"/>
  <c r="S95" i="2"/>
  <c r="T95" i="2"/>
  <c r="U95" i="2"/>
  <c r="V95" i="2"/>
  <c r="W95" i="2"/>
  <c r="X95" i="2"/>
  <c r="Y95" i="2"/>
  <c r="Z95" i="2"/>
  <c r="AA95" i="2"/>
  <c r="AB95" i="2"/>
  <c r="E96" i="2"/>
  <c r="D98" i="2"/>
  <c r="E98" i="2"/>
  <c r="F98" i="2"/>
  <c r="G98" i="2"/>
  <c r="H98" i="2"/>
  <c r="I98" i="2"/>
  <c r="J98" i="2"/>
  <c r="K98" i="2"/>
  <c r="L98" i="2"/>
  <c r="M98" i="2"/>
  <c r="N98" i="2"/>
  <c r="O98" i="2"/>
  <c r="P98" i="2"/>
  <c r="Q98" i="2"/>
  <c r="R98" i="2"/>
  <c r="S98" i="2"/>
  <c r="T98" i="2"/>
  <c r="U98" i="2"/>
  <c r="V98" i="2"/>
  <c r="W98" i="2"/>
  <c r="X98" i="2"/>
  <c r="Y98" i="2"/>
  <c r="Z98" i="2"/>
  <c r="AA98" i="2"/>
  <c r="AB98" i="2"/>
  <c r="D99" i="2"/>
  <c r="E99" i="2"/>
  <c r="F99" i="2"/>
  <c r="G99" i="2"/>
  <c r="H99" i="2"/>
  <c r="I99" i="2"/>
  <c r="J99" i="2"/>
  <c r="K99" i="2"/>
  <c r="L99" i="2"/>
  <c r="M99" i="2"/>
  <c r="N99" i="2"/>
  <c r="O99" i="2"/>
  <c r="P99" i="2"/>
  <c r="Q99" i="2"/>
  <c r="R99" i="2"/>
  <c r="S99" i="2"/>
  <c r="T99" i="2"/>
  <c r="U99" i="2"/>
  <c r="V99" i="2"/>
  <c r="W99" i="2"/>
  <c r="X99" i="2"/>
  <c r="Y99" i="2"/>
  <c r="Z99" i="2"/>
  <c r="AA99" i="2"/>
  <c r="AB99" i="2"/>
  <c r="D100" i="2"/>
  <c r="E100" i="2"/>
  <c r="F100" i="2"/>
  <c r="G100" i="2"/>
  <c r="H100" i="2"/>
  <c r="I100" i="2"/>
  <c r="J100" i="2"/>
  <c r="K100" i="2"/>
  <c r="L100" i="2"/>
  <c r="M100" i="2"/>
  <c r="N100" i="2"/>
  <c r="O100" i="2"/>
  <c r="P100" i="2"/>
  <c r="Q100" i="2"/>
  <c r="R100" i="2"/>
  <c r="S100" i="2"/>
  <c r="T100" i="2"/>
  <c r="U100" i="2"/>
  <c r="V100" i="2"/>
  <c r="W100" i="2"/>
  <c r="X100" i="2"/>
  <c r="Y100" i="2"/>
  <c r="Z100" i="2"/>
  <c r="AA100" i="2"/>
  <c r="AB100" i="2"/>
  <c r="E104" i="2"/>
  <c r="E105" i="2"/>
  <c r="E106" i="2"/>
  <c r="E109" i="2"/>
  <c r="D111" i="2"/>
  <c r="E111" i="2"/>
  <c r="F111" i="2"/>
  <c r="G111" i="2"/>
  <c r="H111" i="2"/>
  <c r="I111" i="2"/>
  <c r="J111" i="2"/>
  <c r="K111" i="2"/>
  <c r="L111" i="2"/>
  <c r="M111" i="2"/>
  <c r="N111" i="2"/>
  <c r="O111" i="2"/>
  <c r="P111" i="2"/>
  <c r="Q111" i="2"/>
  <c r="R111" i="2"/>
  <c r="S111" i="2"/>
  <c r="T111" i="2"/>
  <c r="U111" i="2"/>
  <c r="V111" i="2"/>
  <c r="W111" i="2"/>
  <c r="X111" i="2"/>
  <c r="Y111" i="2"/>
  <c r="Z111" i="2"/>
  <c r="AA111" i="2"/>
  <c r="AB111" i="2"/>
  <c r="E113" i="2"/>
  <c r="D115" i="2"/>
  <c r="E115" i="2"/>
  <c r="F115" i="2"/>
  <c r="G115" i="2"/>
  <c r="H115" i="2"/>
  <c r="I115" i="2"/>
  <c r="J115" i="2"/>
  <c r="K115" i="2"/>
  <c r="L115" i="2"/>
  <c r="M115" i="2"/>
  <c r="N115" i="2"/>
  <c r="O115" i="2"/>
  <c r="P115" i="2"/>
  <c r="Q115" i="2"/>
  <c r="R115" i="2"/>
  <c r="S115" i="2"/>
  <c r="T115" i="2"/>
  <c r="U115" i="2"/>
  <c r="V115" i="2"/>
  <c r="W115" i="2"/>
  <c r="X115" i="2"/>
  <c r="Y115" i="2"/>
  <c r="Z115" i="2"/>
  <c r="AA115" i="2"/>
  <c r="AB115" i="2"/>
  <c r="D116" i="2"/>
  <c r="E116" i="2"/>
  <c r="F116" i="2"/>
  <c r="G116" i="2"/>
  <c r="H116" i="2"/>
  <c r="I116" i="2"/>
  <c r="J116" i="2"/>
  <c r="K116" i="2"/>
  <c r="L116" i="2"/>
  <c r="M116" i="2"/>
  <c r="N116" i="2"/>
  <c r="O116" i="2"/>
  <c r="P116" i="2"/>
  <c r="Q116" i="2"/>
  <c r="R116" i="2"/>
  <c r="S116" i="2"/>
  <c r="T116" i="2"/>
  <c r="U116" i="2"/>
  <c r="V116" i="2"/>
  <c r="W116" i="2"/>
  <c r="X116" i="2"/>
  <c r="Y116" i="2"/>
  <c r="Z116" i="2"/>
  <c r="AA116" i="2"/>
  <c r="AB116" i="2"/>
  <c r="D117" i="2"/>
  <c r="E117" i="2"/>
  <c r="F117" i="2"/>
  <c r="G117" i="2"/>
  <c r="H117" i="2"/>
  <c r="I117" i="2"/>
  <c r="J117" i="2"/>
  <c r="K117" i="2"/>
  <c r="L117" i="2"/>
  <c r="M117" i="2"/>
  <c r="N117" i="2"/>
  <c r="O117" i="2"/>
  <c r="P117" i="2"/>
  <c r="Q117" i="2"/>
  <c r="R117" i="2"/>
  <c r="S117" i="2"/>
  <c r="T117" i="2"/>
  <c r="U117" i="2"/>
  <c r="V117" i="2"/>
  <c r="W117" i="2"/>
  <c r="X117" i="2"/>
  <c r="Y117" i="2"/>
  <c r="Z117" i="2"/>
  <c r="AA117" i="2"/>
  <c r="AB117" i="2"/>
  <c r="D1" i="11"/>
  <c r="B2" i="11"/>
  <c r="D3" i="11"/>
  <c r="E3" i="11"/>
  <c r="F3" i="11"/>
  <c r="G3" i="11"/>
  <c r="H3" i="11"/>
  <c r="I3" i="11"/>
  <c r="J3" i="11"/>
  <c r="K3" i="11"/>
  <c r="L3" i="11"/>
  <c r="M3" i="11"/>
  <c r="N3" i="11"/>
  <c r="O3" i="11"/>
  <c r="P3" i="11"/>
  <c r="Q3" i="11"/>
  <c r="R3" i="11"/>
  <c r="S3" i="11"/>
  <c r="T3" i="11"/>
  <c r="U3" i="11"/>
  <c r="V3" i="11"/>
  <c r="W3" i="11"/>
  <c r="X3" i="11"/>
  <c r="Y3" i="11"/>
  <c r="Z3" i="11"/>
  <c r="AA3" i="11"/>
  <c r="AB3" i="11"/>
  <c r="D4" i="11"/>
  <c r="E4" i="11"/>
  <c r="F4" i="11"/>
  <c r="G4" i="11"/>
  <c r="H4" i="11"/>
  <c r="I4" i="11"/>
  <c r="J4" i="11"/>
  <c r="K4" i="11"/>
  <c r="L4" i="11"/>
  <c r="M4" i="11"/>
  <c r="N4" i="11"/>
  <c r="O4" i="11"/>
  <c r="P4" i="11"/>
  <c r="Q4" i="11"/>
  <c r="R4" i="11"/>
  <c r="S4" i="11"/>
  <c r="T4" i="11"/>
  <c r="U4" i="11"/>
  <c r="V4" i="11"/>
  <c r="W4" i="11"/>
  <c r="X4" i="11"/>
  <c r="Y4" i="11"/>
  <c r="Z4" i="11"/>
  <c r="AA4" i="11"/>
  <c r="AB4" i="11"/>
  <c r="D5" i="11"/>
  <c r="E5" i="11"/>
  <c r="F5" i="11"/>
  <c r="G5" i="11"/>
  <c r="H5" i="11"/>
  <c r="I5" i="11"/>
  <c r="J5" i="11"/>
  <c r="K5" i="11"/>
  <c r="L5" i="11"/>
  <c r="M5" i="11"/>
  <c r="N5" i="11"/>
  <c r="O5" i="11"/>
  <c r="P5" i="11"/>
  <c r="Q5" i="11"/>
  <c r="R5" i="11"/>
  <c r="S5" i="11"/>
  <c r="T5" i="11"/>
  <c r="U5" i="11"/>
  <c r="V5" i="11"/>
  <c r="W5" i="11"/>
  <c r="X5" i="11"/>
  <c r="Y5" i="11"/>
  <c r="Z5" i="11"/>
  <c r="AA5" i="11"/>
  <c r="AB5" i="11"/>
  <c r="D6" i="11"/>
  <c r="E6" i="11"/>
  <c r="F6" i="11"/>
  <c r="G6" i="11"/>
  <c r="H6" i="11"/>
  <c r="I6" i="11"/>
  <c r="J6" i="11"/>
  <c r="K6" i="11"/>
  <c r="L6" i="11"/>
  <c r="M6" i="11"/>
  <c r="N6" i="11"/>
  <c r="O6" i="11"/>
  <c r="P6" i="11"/>
  <c r="Q6" i="11"/>
  <c r="R6" i="11"/>
  <c r="S6" i="11"/>
  <c r="T6" i="11"/>
  <c r="U6" i="11"/>
  <c r="V6" i="11"/>
  <c r="W6" i="11"/>
  <c r="X6" i="11"/>
  <c r="Y6" i="11"/>
  <c r="Z6" i="11"/>
  <c r="AA6" i="11"/>
  <c r="AB6" i="11"/>
  <c r="B8" i="11"/>
  <c r="D8" i="11"/>
  <c r="E8" i="11"/>
  <c r="F8" i="11"/>
  <c r="G8" i="11"/>
  <c r="H8" i="11"/>
  <c r="I8" i="11"/>
  <c r="J8" i="11"/>
  <c r="K8" i="11"/>
  <c r="L8" i="11"/>
  <c r="M8" i="11"/>
  <c r="N8" i="11"/>
  <c r="O8" i="11"/>
  <c r="P8" i="11"/>
  <c r="Q8" i="11"/>
  <c r="R8" i="11"/>
  <c r="S8" i="11"/>
  <c r="T8" i="11"/>
  <c r="U8" i="11"/>
  <c r="V8" i="11"/>
  <c r="W8" i="11"/>
  <c r="X8" i="11"/>
  <c r="Y8" i="11"/>
  <c r="Z8" i="11"/>
  <c r="AA8" i="11"/>
  <c r="AB8" i="11"/>
  <c r="D9" i="11"/>
  <c r="E9" i="11"/>
  <c r="F9" i="11"/>
  <c r="G9" i="11"/>
  <c r="H9" i="11"/>
  <c r="I9" i="11"/>
  <c r="J9" i="11"/>
  <c r="K9" i="11"/>
  <c r="L9" i="11"/>
  <c r="M9" i="11"/>
  <c r="N9" i="11"/>
  <c r="O9" i="11"/>
  <c r="P9" i="11"/>
  <c r="Q9" i="11"/>
  <c r="R9" i="11"/>
  <c r="S9" i="11"/>
  <c r="T9" i="11"/>
  <c r="U9" i="11"/>
  <c r="V9" i="11"/>
  <c r="W9" i="11"/>
  <c r="X9" i="11"/>
  <c r="Y9" i="11"/>
  <c r="Z9" i="11"/>
  <c r="AA9" i="11"/>
  <c r="AB9" i="11"/>
  <c r="D10" i="11"/>
  <c r="E10" i="11"/>
  <c r="F10" i="11"/>
  <c r="G10" i="11"/>
  <c r="H10" i="11"/>
  <c r="I10" i="11"/>
  <c r="J10" i="11"/>
  <c r="K10" i="11"/>
  <c r="L10" i="11"/>
  <c r="M10" i="11"/>
  <c r="N10" i="11"/>
  <c r="O10" i="11"/>
  <c r="P10" i="11"/>
  <c r="Q10" i="11"/>
  <c r="R10" i="11"/>
  <c r="S10" i="11"/>
  <c r="T10" i="11"/>
  <c r="U10" i="11"/>
  <c r="V10" i="11"/>
  <c r="W10" i="11"/>
  <c r="X10" i="11"/>
  <c r="Y10" i="11"/>
  <c r="Z10" i="11"/>
  <c r="AA10" i="11"/>
  <c r="AB10" i="11"/>
  <c r="B12" i="11"/>
  <c r="B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B18" i="11"/>
  <c r="B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D22" i="11"/>
  <c r="E22" i="11"/>
  <c r="F22" i="11"/>
  <c r="G22" i="11"/>
  <c r="H22" i="11"/>
  <c r="I22" i="11"/>
  <c r="J22" i="11"/>
  <c r="K22" i="11"/>
  <c r="L22" i="11"/>
  <c r="M22" i="11"/>
  <c r="N22" i="11"/>
  <c r="O22" i="11"/>
  <c r="P22" i="11"/>
  <c r="Q22" i="11"/>
  <c r="R22" i="11"/>
  <c r="S22" i="11"/>
  <c r="T22" i="11"/>
  <c r="U22" i="11"/>
  <c r="V22" i="11"/>
  <c r="W22" i="11"/>
  <c r="X22" i="11"/>
  <c r="Y22" i="11"/>
  <c r="Z22" i="11"/>
  <c r="AA22" i="11"/>
  <c r="AB22" i="11"/>
  <c r="B24"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D27" i="11"/>
  <c r="D28" i="11"/>
  <c r="D31" i="11"/>
  <c r="E31" i="11"/>
  <c r="F31" i="11"/>
  <c r="G31" i="11"/>
  <c r="H31" i="11"/>
  <c r="I31" i="11"/>
  <c r="J31" i="11"/>
  <c r="K31" i="11"/>
  <c r="L31" i="11"/>
  <c r="M31" i="11"/>
  <c r="N31" i="11"/>
  <c r="O31" i="11"/>
  <c r="P31" i="11"/>
  <c r="Q31" i="11"/>
  <c r="R31" i="11"/>
  <c r="S31" i="11"/>
  <c r="T31" i="11"/>
  <c r="U31" i="11"/>
  <c r="V31" i="11"/>
  <c r="W31" i="11"/>
  <c r="X31" i="11"/>
  <c r="Y31" i="11"/>
  <c r="Z31" i="11"/>
  <c r="AA31" i="11"/>
  <c r="AB31" i="11"/>
  <c r="D33" i="11"/>
  <c r="E33" i="11"/>
  <c r="F33" i="11"/>
  <c r="G33" i="11"/>
  <c r="H33" i="11"/>
  <c r="I33" i="11"/>
  <c r="J33" i="11"/>
  <c r="K33" i="11"/>
  <c r="L33" i="11"/>
  <c r="M33" i="11"/>
  <c r="N33" i="11"/>
  <c r="O33" i="11"/>
  <c r="P33" i="11"/>
  <c r="Q33" i="11"/>
  <c r="R33" i="11"/>
  <c r="S33" i="11"/>
  <c r="T33" i="11"/>
  <c r="U33" i="11"/>
  <c r="V33" i="11"/>
  <c r="W33" i="11"/>
  <c r="X33" i="11"/>
  <c r="Y33" i="11"/>
  <c r="Z33" i="11"/>
  <c r="AA33" i="11"/>
  <c r="AB33" i="11"/>
  <c r="D34" i="11"/>
  <c r="E34" i="11"/>
  <c r="F34" i="11"/>
  <c r="G34" i="11"/>
  <c r="H34" i="11"/>
  <c r="I34" i="11"/>
  <c r="J34" i="11"/>
  <c r="K34" i="11"/>
  <c r="L34" i="11"/>
  <c r="M34" i="11"/>
  <c r="N34" i="11"/>
  <c r="O34" i="11"/>
  <c r="P34" i="11"/>
  <c r="Q34" i="11"/>
  <c r="R34" i="11"/>
  <c r="S34" i="11"/>
  <c r="T34" i="11"/>
  <c r="U34" i="11"/>
  <c r="V34" i="11"/>
  <c r="W34" i="11"/>
  <c r="X34" i="11"/>
  <c r="Y34" i="11"/>
  <c r="Z34" i="11"/>
  <c r="AA34" i="11"/>
  <c r="AB34" i="11"/>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D36" i="11"/>
  <c r="E36" i="11"/>
  <c r="F36" i="11"/>
  <c r="G36" i="11"/>
  <c r="H36" i="11"/>
  <c r="I36" i="11"/>
  <c r="J36" i="11"/>
  <c r="K36" i="11"/>
  <c r="L36" i="11"/>
  <c r="M36" i="11"/>
  <c r="N36" i="11"/>
  <c r="O36" i="11"/>
  <c r="P36" i="11"/>
  <c r="Q36" i="11"/>
  <c r="R36" i="11"/>
  <c r="S36" i="11"/>
  <c r="T36" i="11"/>
  <c r="U36" i="11"/>
  <c r="V36" i="11"/>
  <c r="W36" i="11"/>
  <c r="X36" i="11"/>
  <c r="Y36" i="11"/>
  <c r="Z36" i="11"/>
  <c r="AA36" i="11"/>
  <c r="AB36" i="11"/>
  <c r="D38" i="11"/>
  <c r="E38" i="11"/>
  <c r="F38" i="11"/>
  <c r="G38" i="11"/>
  <c r="H38" i="11"/>
  <c r="I38" i="11"/>
  <c r="J38" i="11"/>
  <c r="K38" i="11"/>
  <c r="L38" i="11"/>
  <c r="M38" i="11"/>
  <c r="N38" i="11"/>
  <c r="O38" i="11"/>
  <c r="P38" i="11"/>
  <c r="Q38" i="11"/>
  <c r="R38" i="11"/>
  <c r="S38" i="11"/>
  <c r="T38" i="11"/>
  <c r="U38" i="11"/>
  <c r="V38" i="11"/>
  <c r="W38" i="11"/>
  <c r="X38" i="11"/>
  <c r="Y38" i="11"/>
  <c r="Z38" i="11"/>
  <c r="AA38" i="11"/>
  <c r="AB38" i="11"/>
  <c r="D39" i="11"/>
  <c r="E39" i="11"/>
  <c r="F39" i="11"/>
  <c r="G39" i="11"/>
  <c r="H39" i="11"/>
  <c r="I39" i="11"/>
  <c r="J39" i="11"/>
  <c r="K39" i="11"/>
  <c r="L39" i="11"/>
  <c r="M39" i="11"/>
  <c r="N39" i="11"/>
  <c r="O39" i="11"/>
  <c r="P39" i="11"/>
  <c r="Q39" i="11"/>
  <c r="R39" i="11"/>
  <c r="S39" i="11"/>
  <c r="T39" i="11"/>
  <c r="U39" i="11"/>
  <c r="V39" i="11"/>
  <c r="W39" i="11"/>
  <c r="X39" i="11"/>
  <c r="Y39" i="11"/>
  <c r="Z39" i="11"/>
  <c r="AA39" i="11"/>
  <c r="AB39" i="11"/>
  <c r="D41" i="11"/>
  <c r="D43" i="11"/>
  <c r="E43" i="11"/>
  <c r="F43" i="11"/>
  <c r="G43" i="11"/>
  <c r="H43" i="11"/>
  <c r="I43" i="11"/>
  <c r="J43" i="11"/>
  <c r="K43" i="11"/>
  <c r="L43" i="11"/>
  <c r="M43" i="11"/>
  <c r="N43" i="11"/>
  <c r="O43" i="11"/>
  <c r="P43" i="11"/>
  <c r="Q43" i="11"/>
  <c r="R43" i="11"/>
  <c r="S43" i="11"/>
  <c r="T43" i="11"/>
  <c r="U43" i="11"/>
  <c r="V43" i="11"/>
  <c r="W43" i="11"/>
  <c r="X43" i="11"/>
  <c r="Y43" i="11"/>
  <c r="Z43" i="11"/>
  <c r="AA43" i="11"/>
  <c r="AB43" i="11"/>
  <c r="D44" i="11"/>
  <c r="D45" i="11"/>
  <c r="B2" i="6"/>
  <c r="D2" i="6"/>
  <c r="E2" i="6"/>
  <c r="F2" i="6"/>
  <c r="G2" i="6"/>
  <c r="H2" i="6"/>
  <c r="I2" i="6"/>
  <c r="J2" i="6"/>
  <c r="K2" i="6"/>
  <c r="L2" i="6"/>
  <c r="M2" i="6"/>
  <c r="N2" i="6"/>
  <c r="O2" i="6"/>
  <c r="P2" i="6"/>
  <c r="Q2" i="6"/>
  <c r="R2" i="6"/>
  <c r="S2" i="6"/>
  <c r="T2" i="6"/>
  <c r="U2" i="6"/>
  <c r="V2" i="6"/>
  <c r="W2" i="6"/>
  <c r="X2" i="6"/>
  <c r="Y2" i="6"/>
  <c r="Z2" i="6"/>
  <c r="AA2" i="6"/>
  <c r="AB2" i="6"/>
  <c r="B3" i="6"/>
  <c r="D5" i="6"/>
  <c r="E5" i="6"/>
  <c r="F5" i="6"/>
  <c r="G5" i="6"/>
  <c r="H5" i="6"/>
  <c r="I5" i="6"/>
  <c r="J5" i="6"/>
  <c r="K5" i="6"/>
  <c r="L5" i="6"/>
  <c r="M5" i="6"/>
  <c r="N5" i="6"/>
  <c r="O5" i="6"/>
  <c r="P5" i="6"/>
  <c r="Q5" i="6"/>
  <c r="R5" i="6"/>
  <c r="S5" i="6"/>
  <c r="T5" i="6"/>
  <c r="U5" i="6"/>
  <c r="V5" i="6"/>
  <c r="W5" i="6"/>
  <c r="X5" i="6"/>
  <c r="Y5" i="6"/>
  <c r="Z5" i="6"/>
  <c r="AA5" i="6"/>
  <c r="AB5" i="6"/>
  <c r="D7" i="6"/>
  <c r="E7" i="6"/>
  <c r="F7" i="6"/>
  <c r="G7" i="6"/>
  <c r="H7" i="6"/>
  <c r="I7" i="6"/>
  <c r="J7" i="6"/>
  <c r="K7" i="6"/>
  <c r="L7" i="6"/>
  <c r="M7" i="6"/>
  <c r="N7" i="6"/>
  <c r="O7" i="6"/>
  <c r="P7" i="6"/>
  <c r="Q7" i="6"/>
  <c r="R7" i="6"/>
  <c r="S7" i="6"/>
  <c r="T7" i="6"/>
  <c r="U7" i="6"/>
  <c r="V7" i="6"/>
  <c r="W7" i="6"/>
  <c r="X7" i="6"/>
  <c r="Y7" i="6"/>
  <c r="Z7" i="6"/>
  <c r="AA7" i="6"/>
  <c r="AB7" i="6"/>
  <c r="D8" i="6"/>
  <c r="E8" i="6"/>
  <c r="F8" i="6"/>
  <c r="G8" i="6"/>
  <c r="H8" i="6"/>
  <c r="I8" i="6"/>
  <c r="J8" i="6"/>
  <c r="K8" i="6"/>
  <c r="L8" i="6"/>
  <c r="M8" i="6"/>
  <c r="N8" i="6"/>
  <c r="O8" i="6"/>
  <c r="P8" i="6"/>
  <c r="Q8" i="6"/>
  <c r="R8" i="6"/>
  <c r="S8" i="6"/>
  <c r="T8" i="6"/>
  <c r="U8" i="6"/>
  <c r="V8" i="6"/>
  <c r="W8" i="6"/>
  <c r="X8" i="6"/>
  <c r="Y8" i="6"/>
  <c r="Z8" i="6"/>
  <c r="AA8" i="6"/>
  <c r="AB8" i="6"/>
  <c r="D9" i="6"/>
  <c r="E9" i="6"/>
  <c r="F9" i="6"/>
  <c r="G9" i="6"/>
  <c r="H9" i="6"/>
  <c r="I9" i="6"/>
  <c r="J9" i="6"/>
  <c r="K9" i="6"/>
  <c r="L9" i="6"/>
  <c r="M9" i="6"/>
  <c r="N9" i="6"/>
  <c r="O9" i="6"/>
  <c r="P9" i="6"/>
  <c r="Q9" i="6"/>
  <c r="R9" i="6"/>
  <c r="S9" i="6"/>
  <c r="T9" i="6"/>
  <c r="U9" i="6"/>
  <c r="V9" i="6"/>
  <c r="W9" i="6"/>
  <c r="X9" i="6"/>
  <c r="Y9" i="6"/>
  <c r="Z9" i="6"/>
  <c r="AA9" i="6"/>
  <c r="AB9" i="6"/>
  <c r="D12" i="6"/>
  <c r="E12" i="6"/>
  <c r="F12" i="6"/>
  <c r="G12" i="6"/>
  <c r="H12" i="6"/>
  <c r="I12" i="6"/>
  <c r="J12" i="6"/>
  <c r="K12" i="6"/>
  <c r="L12" i="6"/>
  <c r="M12" i="6"/>
  <c r="N12" i="6"/>
  <c r="O12" i="6"/>
  <c r="P12" i="6"/>
  <c r="Q12" i="6"/>
  <c r="R12" i="6"/>
  <c r="S12" i="6"/>
  <c r="T12" i="6"/>
  <c r="U12" i="6"/>
  <c r="V12" i="6"/>
  <c r="W12" i="6"/>
  <c r="X12" i="6"/>
  <c r="Y12" i="6"/>
  <c r="Z12" i="6"/>
  <c r="AA12" i="6"/>
  <c r="AB12" i="6"/>
  <c r="D13" i="6"/>
  <c r="E13" i="6"/>
  <c r="F13" i="6"/>
  <c r="G13" i="6"/>
  <c r="H13" i="6"/>
  <c r="I13" i="6"/>
  <c r="J13" i="6"/>
  <c r="K13" i="6"/>
  <c r="L13" i="6"/>
  <c r="M13" i="6"/>
  <c r="N13" i="6"/>
  <c r="O13" i="6"/>
  <c r="P13" i="6"/>
  <c r="Q13" i="6"/>
  <c r="R13" i="6"/>
  <c r="S13" i="6"/>
  <c r="T13" i="6"/>
  <c r="U13" i="6"/>
  <c r="V13" i="6"/>
  <c r="W13" i="6"/>
  <c r="X13" i="6"/>
  <c r="Y13" i="6"/>
  <c r="Z13" i="6"/>
  <c r="AA13" i="6"/>
  <c r="AB13" i="6"/>
  <c r="D14" i="6"/>
  <c r="E14" i="6"/>
  <c r="F14" i="6"/>
  <c r="G14" i="6"/>
  <c r="H14" i="6"/>
  <c r="I14" i="6"/>
  <c r="J14" i="6"/>
  <c r="K14" i="6"/>
  <c r="L14" i="6"/>
  <c r="M14" i="6"/>
  <c r="N14" i="6"/>
  <c r="O14" i="6"/>
  <c r="P14" i="6"/>
  <c r="Q14" i="6"/>
  <c r="R14" i="6"/>
  <c r="S14" i="6"/>
  <c r="T14" i="6"/>
  <c r="U14" i="6"/>
  <c r="V14" i="6"/>
  <c r="W14" i="6"/>
  <c r="X14" i="6"/>
  <c r="Y14" i="6"/>
  <c r="Z14" i="6"/>
  <c r="AA14" i="6"/>
  <c r="AB14" i="6"/>
  <c r="D17" i="6"/>
  <c r="E17" i="6"/>
  <c r="F17" i="6"/>
  <c r="G17" i="6"/>
  <c r="H17" i="6"/>
  <c r="I17" i="6"/>
  <c r="J17" i="6"/>
  <c r="K17" i="6"/>
  <c r="L17" i="6"/>
  <c r="M17" i="6"/>
  <c r="N17" i="6"/>
  <c r="O17" i="6"/>
  <c r="P17" i="6"/>
  <c r="Q17" i="6"/>
  <c r="R17" i="6"/>
  <c r="S17" i="6"/>
  <c r="T17" i="6"/>
  <c r="U17" i="6"/>
  <c r="V17" i="6"/>
  <c r="W17" i="6"/>
  <c r="X17" i="6"/>
  <c r="Y17" i="6"/>
  <c r="Z17" i="6"/>
  <c r="AA17" i="6"/>
  <c r="AB17" i="6"/>
  <c r="D18" i="6"/>
  <c r="E18" i="6"/>
  <c r="F18" i="6"/>
  <c r="G18" i="6"/>
  <c r="H18" i="6"/>
  <c r="I18" i="6"/>
  <c r="J18" i="6"/>
  <c r="K18" i="6"/>
  <c r="L18" i="6"/>
  <c r="M18" i="6"/>
  <c r="N18" i="6"/>
  <c r="O18" i="6"/>
  <c r="P18" i="6"/>
  <c r="Q18" i="6"/>
  <c r="R18" i="6"/>
  <c r="S18" i="6"/>
  <c r="T18" i="6"/>
  <c r="U18" i="6"/>
  <c r="V18" i="6"/>
  <c r="W18" i="6"/>
  <c r="X18" i="6"/>
  <c r="Y18" i="6"/>
  <c r="Z18" i="6"/>
  <c r="AA18" i="6"/>
  <c r="AB18" i="6"/>
  <c r="D19" i="6"/>
  <c r="E19" i="6"/>
  <c r="F19" i="6"/>
  <c r="G19" i="6"/>
  <c r="H19" i="6"/>
  <c r="I19" i="6"/>
  <c r="J19" i="6"/>
  <c r="K19" i="6"/>
  <c r="L19" i="6"/>
  <c r="M19" i="6"/>
  <c r="N19" i="6"/>
  <c r="O19" i="6"/>
  <c r="P19" i="6"/>
  <c r="Q19" i="6"/>
  <c r="R19" i="6"/>
  <c r="S19" i="6"/>
  <c r="T19" i="6"/>
  <c r="U19" i="6"/>
  <c r="V19" i="6"/>
  <c r="W19" i="6"/>
  <c r="X19" i="6"/>
  <c r="Y19" i="6"/>
  <c r="Z19" i="6"/>
  <c r="AA19" i="6"/>
  <c r="AB19" i="6"/>
  <c r="D26" i="6"/>
  <c r="E26" i="6"/>
  <c r="F26" i="6"/>
  <c r="G26" i="6"/>
  <c r="H26" i="6"/>
  <c r="I26" i="6"/>
  <c r="J26" i="6"/>
  <c r="K26" i="6"/>
  <c r="L26" i="6"/>
  <c r="M26" i="6"/>
  <c r="N26" i="6"/>
  <c r="O26" i="6"/>
  <c r="P26" i="6"/>
  <c r="Q26" i="6"/>
  <c r="R26" i="6"/>
  <c r="S26" i="6"/>
  <c r="T26" i="6"/>
  <c r="U26" i="6"/>
  <c r="V26" i="6"/>
  <c r="W26" i="6"/>
  <c r="X26" i="6"/>
  <c r="Y26" i="6"/>
  <c r="Z26" i="6"/>
  <c r="AA26" i="6"/>
  <c r="AB26" i="6"/>
  <c r="D27" i="6"/>
  <c r="E27" i="6"/>
  <c r="F27" i="6"/>
  <c r="G27" i="6"/>
  <c r="H27" i="6"/>
  <c r="I27" i="6"/>
  <c r="J27" i="6"/>
  <c r="K27" i="6"/>
  <c r="L27" i="6"/>
  <c r="M27" i="6"/>
  <c r="N27" i="6"/>
  <c r="O27" i="6"/>
  <c r="P27" i="6"/>
  <c r="Q27" i="6"/>
  <c r="R27" i="6"/>
  <c r="S27" i="6"/>
  <c r="T27" i="6"/>
  <c r="U27" i="6"/>
  <c r="V27" i="6"/>
  <c r="W27" i="6"/>
  <c r="X27" i="6"/>
  <c r="Y27" i="6"/>
  <c r="Z27" i="6"/>
  <c r="AA27" i="6"/>
  <c r="AB27" i="6"/>
  <c r="D28" i="6"/>
  <c r="E28" i="6"/>
  <c r="F28" i="6"/>
  <c r="G28" i="6"/>
  <c r="H28" i="6"/>
  <c r="I28" i="6"/>
  <c r="J28" i="6"/>
  <c r="K28" i="6"/>
  <c r="L28" i="6"/>
  <c r="M28" i="6"/>
  <c r="N28" i="6"/>
  <c r="O28" i="6"/>
  <c r="P28" i="6"/>
  <c r="Q28" i="6"/>
  <c r="R28" i="6"/>
  <c r="S28" i="6"/>
  <c r="T28" i="6"/>
  <c r="U28" i="6"/>
  <c r="V28" i="6"/>
  <c r="W28" i="6"/>
  <c r="X28" i="6"/>
  <c r="Y28" i="6"/>
  <c r="Z28" i="6"/>
  <c r="AA28" i="6"/>
  <c r="AB28" i="6"/>
  <c r="D29" i="6"/>
  <c r="E29" i="6"/>
  <c r="F29" i="6"/>
  <c r="G29" i="6"/>
  <c r="H29" i="6"/>
  <c r="I29" i="6"/>
  <c r="J29" i="6"/>
  <c r="K29" i="6"/>
  <c r="L29" i="6"/>
  <c r="M29" i="6"/>
  <c r="N29" i="6"/>
  <c r="O29" i="6"/>
  <c r="P29" i="6"/>
  <c r="Q29" i="6"/>
  <c r="R29" i="6"/>
  <c r="S29" i="6"/>
  <c r="T29" i="6"/>
  <c r="U29" i="6"/>
  <c r="V29" i="6"/>
  <c r="W29" i="6"/>
  <c r="X29" i="6"/>
  <c r="Y29" i="6"/>
  <c r="Z29" i="6"/>
  <c r="AA29" i="6"/>
  <c r="AB29" i="6"/>
</calcChain>
</file>

<file path=xl/comments1.xml><?xml version="1.0" encoding="utf-8"?>
<comments xmlns="http://schemas.openxmlformats.org/spreadsheetml/2006/main">
  <authors>
    <author>rbetz</author>
  </authors>
  <commentList>
    <comment ref="B61" authorId="0" shapeId="0">
      <text>
        <r>
          <rPr>
            <b/>
            <sz val="9"/>
            <color indexed="81"/>
            <rFont val="Tahoma"/>
          </rPr>
          <t>Look for little Red Triangles where help message are located.  By placing the pointer over the cell a "help message" should pop up.</t>
        </r>
      </text>
    </comment>
  </commentList>
</comments>
</file>

<file path=xl/comments2.xml><?xml version="1.0" encoding="utf-8"?>
<comments xmlns="http://schemas.openxmlformats.org/spreadsheetml/2006/main">
  <authors>
    <author>rbetz</author>
  </authors>
  <commentList>
    <comment ref="D5" authorId="0" shapeId="0">
      <text>
        <r>
          <rPr>
            <sz val="9"/>
            <color indexed="81"/>
            <rFont val="Tahoma"/>
          </rPr>
          <t xml:space="preserve">
The enterprise/names/titles used here are carried through out the work sheet. The enterprises are your different plants or groups of plants that you are trying to estimate various "Break- Even" cost.</t>
        </r>
      </text>
    </comment>
    <comment ref="B12" authorId="0" shapeId="0">
      <text>
        <r>
          <rPr>
            <b/>
            <sz val="9"/>
            <color indexed="81"/>
            <rFont val="Tahoma"/>
          </rPr>
          <t>Land Available for plant production excludes roadways, walkways, structures, irrigation equipment and other physical restraints.</t>
        </r>
        <r>
          <rPr>
            <sz val="9"/>
            <color indexed="81"/>
            <rFont val="Tahoma"/>
          </rPr>
          <t xml:space="preserve">
</t>
        </r>
      </text>
    </comment>
  </commentList>
</comments>
</file>

<file path=xl/comments3.xml><?xml version="1.0" encoding="utf-8"?>
<comments xmlns="http://schemas.openxmlformats.org/spreadsheetml/2006/main">
  <authors>
    <author>rbetz</author>
  </authors>
  <commentList>
    <comment ref="F4" authorId="0" shapeId="0">
      <text>
        <r>
          <rPr>
            <b/>
            <sz val="9"/>
            <color indexed="81"/>
            <rFont val="Tahoma"/>
          </rPr>
          <t xml:space="preserve">Beginning Inventory is the value of plants or other items that will be sold as a normal part of sales in the future. The best answer is usually the accumulated cost up to the beginning of the accounting period being analyzed (usually one year) It is not the price or value in the future.  
An inventory should be taken at the beginning of each accounting year.  The beginning of this year is also the end of last year. With beginning and ending inventories for each year, comparisons can be made to help determine accrual adjustments to cash basis accounting.
</t>
        </r>
        <r>
          <rPr>
            <b/>
            <i/>
            <sz val="9"/>
            <color indexed="81"/>
            <rFont val="Tahoma"/>
            <family val="2"/>
          </rPr>
          <t>Note:  It is assumed the financial records are kept on a cash basi</t>
        </r>
        <r>
          <rPr>
            <i/>
            <sz val="9"/>
            <color indexed="81"/>
            <rFont val="Tahoma"/>
            <family val="2"/>
          </rPr>
          <t xml:space="preserve">s.  </t>
        </r>
      </text>
    </comment>
    <comment ref="G4" authorId="0" shapeId="0">
      <text>
        <r>
          <rPr>
            <b/>
            <sz val="9"/>
            <color indexed="81"/>
            <rFont val="Tahoma"/>
          </rPr>
          <t xml:space="preserve">Ending Inventory is the value of plants or other items that will be sold as a normal part of sales in the future. The best answer is usually the accumulated cost up to the ending of the accounting period being analyzed (usually one year) It is not the price or value in the future.  
An inventory should be taken at the ending of each accounting year.  The ending of this year is also the begging of next year. With beginning and ending inventories for each year, comparisons can be made to help determine accrual adjustments to cash basis accounting.
</t>
        </r>
        <r>
          <rPr>
            <b/>
            <i/>
            <sz val="9"/>
            <color indexed="81"/>
            <rFont val="Tahoma"/>
            <family val="2"/>
          </rPr>
          <t xml:space="preserve">Note:  It is assumed the financial records are kept on a cash basis.  </t>
        </r>
      </text>
    </comment>
    <comment ref="B35" authorId="0" shapeId="0">
      <text>
        <r>
          <rPr>
            <b/>
            <sz val="9"/>
            <color indexed="81"/>
            <rFont val="Tahoma"/>
          </rPr>
          <t>Farm expenses can be obtained from the businesses financial records.  These expenses should represent one years worth of activity. Care must be given to make sure annual expenses are not missed.  Timing of bill payments can make a substantial difference with cash accounting. Interest may be paid in December one year and delayed until January the next year missing the true expense for the year. Income tax management where expenses are shifted from one year to the next must be considered to appropriately represent the full years worth of expenses.
The tax form Schedule F can be used as a beginning, but lacks sufficient detail to allocate to the categories listed.</t>
        </r>
      </text>
    </comment>
    <comment ref="B36" authorId="0" shapeId="0">
      <text>
        <r>
          <rPr>
            <b/>
            <sz val="9"/>
            <color indexed="81"/>
            <rFont val="Tahoma"/>
          </rPr>
          <t>"Direct" or "Variable" cost are those cost that can be easily attributed directly to the product being produced.  As the units of production increase so will the direct cost in a nearly linear relationship.
For example, increasing production by 50% would result in 50% more of this direct cost. There may be volume buying discounts.
In contrast "Overhead" or "In-Direct" cost are those cost that do not change proportionately as units of production change.  These cost often continue at nearly the same amount irregardless of the production level. It is these In-Direct cost that will be allocated in this worksheet based on Square foot weeks. It is important to capture all of these cost. 
Some cost can be both Direct and In-Direct. Labor is a good example.</t>
        </r>
      </text>
    </comment>
    <comment ref="B52" authorId="0" shapeId="0">
      <text>
        <r>
          <rPr>
            <sz val="9"/>
            <color indexed="81"/>
            <rFont val="Tahoma"/>
          </rPr>
          <t xml:space="preserve">In-Direct cost are those cost not allocated directly to the enterprises. 
It is critical to make sure these cost represent one years worth of accrued expenses.  Often expenses are accelerated or delayed for cash flow and/or income tax management which leads to misrepresentation of true accrued cost.
</t>
        </r>
      </text>
    </comment>
    <comment ref="B54" authorId="0" shapeId="0">
      <text>
        <r>
          <rPr>
            <sz val="9"/>
            <color indexed="81"/>
            <rFont val="Tahoma"/>
          </rPr>
          <t>The Management Labor or Overhead Labor is all labor cost that is not allocated directly to the enterprise. Often this is paid office or general managers or salaried people. Don’t forget fringe and other labor cost such as FICA, workmen's comp insurance in both the direct and in-direct labor cost.</t>
        </r>
      </text>
    </comment>
    <comment ref="B60" authorId="0" shapeId="0">
      <text>
        <r>
          <rPr>
            <b/>
            <sz val="9"/>
            <color indexed="81"/>
            <rFont val="Tahoma"/>
          </rPr>
          <t xml:space="preserve">The value used here is important and is not simply the income tax depreciation number. This value needs to be the "Economic Depreciation" value.
Economic Depreciation is the annualized cost to replace machinery and equipment being used in the business.
Example in simple terms;  If a piece of machinery has a purchase price today of $15,000 and the life expectancy is 10 years (without major repairs) with a salvage value of $3,000 then its economic depreciation cost would be $1,200 per year.  
(15,000 - 3,000) divided by 10years = $1,200 per year
</t>
        </r>
      </text>
    </comment>
    <comment ref="D60" authorId="0" shapeId="0">
      <text>
        <r>
          <rPr>
            <b/>
            <sz val="9"/>
            <color indexed="81"/>
            <rFont val="Tahoma"/>
          </rPr>
          <t xml:space="preserve">The value used here is important and is not simply the income tax depreciation number. This value needs to be the "Economic Depreciation" value.
Economic Depreciation is the annualized cost to replace machinery and equipment being used in the business.
Example in simple terms;  If a piece of machinery has a purchase price today of $15,000 and the life expectancy is 10 years (without major repairs) with a salvage value of $3,000 then its economic depreciation cost would be $1,200 per year.  
(15,000 - 3,000) divided by 10years = $1,200 per year
</t>
        </r>
      </text>
    </comment>
    <comment ref="B67" authorId="0" shapeId="0">
      <text>
        <r>
          <rPr>
            <sz val="9"/>
            <color indexed="81"/>
            <rFont val="Tahoma"/>
          </rPr>
          <t xml:space="preserve">
The business record categories will not match up exactly to these categories, so be sure to group expenses together.  The totals of both direct and in-direct need to match up to the records. Don't miss or double count expenses.
Thought must be given to changes in the business from one year to the next. We are capturing In-Direct expenses from a prior year to be used to project the cost for a future year. The direct expenses for the projections are inputted directly into the Direct Cost or each enterprise. The direct expenses in the income statement from last year are to determine profit for that year and for budget comparison purposes. </t>
        </r>
      </text>
    </comment>
    <comment ref="D68" authorId="0" shapeId="0">
      <text>
        <r>
          <rPr>
            <sz val="9"/>
            <color indexed="81"/>
            <rFont val="Tahoma"/>
          </rPr>
          <t>"Net Business Income" represents the" net returns" or "profit" for the business. It is the return to the equity and any unpaid labor.
In comparison to "Economic Profit", "Net Business Income" does not have a charge for the equity (the owners investment) in the business or a charge for any unpaid labor.</t>
        </r>
      </text>
    </comment>
  </commentList>
</comments>
</file>

<file path=xl/comments4.xml><?xml version="1.0" encoding="utf-8"?>
<comments xmlns="http://schemas.openxmlformats.org/spreadsheetml/2006/main">
  <authors>
    <author>rbetz</author>
  </authors>
  <commentList>
    <comment ref="I2" authorId="0" shapeId="0">
      <text>
        <r>
          <rPr>
            <sz val="9"/>
            <color indexed="81"/>
            <rFont val="Tahoma"/>
          </rPr>
          <t>Conversion factors can be found on the internet.
Select the conversion factor to multiply (not divide) by to get desired result.</t>
        </r>
      </text>
    </comment>
  </commentList>
</comments>
</file>

<file path=xl/comments5.xml><?xml version="1.0" encoding="utf-8"?>
<comments xmlns="http://schemas.openxmlformats.org/spreadsheetml/2006/main">
  <authors>
    <author>rbetz</author>
  </authors>
  <commentList>
    <comment ref="D2" authorId="0" shapeId="0">
      <text>
        <r>
          <rPr>
            <b/>
            <sz val="9"/>
            <color indexed="81"/>
            <rFont val="Tahoma"/>
          </rPr>
          <t>Container volume can be found on most manufacturer's web sites or should be available from sales representatives of container or substrate suppliers.</t>
        </r>
        <r>
          <rPr>
            <sz val="9"/>
            <color indexed="81"/>
            <rFont val="Tahoma"/>
          </rPr>
          <t xml:space="preserve">
</t>
        </r>
      </text>
    </comment>
  </commentList>
</comments>
</file>

<file path=xl/comments6.xml><?xml version="1.0" encoding="utf-8"?>
<comments xmlns="http://schemas.openxmlformats.org/spreadsheetml/2006/main">
  <authors>
    <author>rbetz</author>
  </authors>
  <commentList>
    <comment ref="J2" authorId="0" shapeId="0">
      <text>
        <r>
          <rPr>
            <b/>
            <sz val="9"/>
            <color indexed="81"/>
            <rFont val="Tahoma"/>
          </rPr>
          <t>Space available for plants under protection excluding walkways, heaters, support structure, and any other physical constraints.</t>
        </r>
        <r>
          <rPr>
            <sz val="9"/>
            <color indexed="81"/>
            <rFont val="Tahoma"/>
          </rPr>
          <t xml:space="preserve">
</t>
        </r>
      </text>
    </comment>
  </commentList>
</comments>
</file>

<file path=xl/comments7.xml><?xml version="1.0" encoding="utf-8"?>
<comments xmlns="http://schemas.openxmlformats.org/spreadsheetml/2006/main">
  <authors>
    <author>rbetz</author>
  </authors>
  <commentList>
    <comment ref="F4" authorId="0" shapeId="0">
      <text>
        <r>
          <rPr>
            <sz val="9"/>
            <color indexed="81"/>
            <rFont val="Tahoma"/>
          </rPr>
          <t xml:space="preserve">Pay rate needs to include FICA and other labor cost. This often runs 7 to 50% of base pay rate </t>
        </r>
      </text>
    </comment>
  </commentList>
</comments>
</file>

<file path=xl/comments8.xml><?xml version="1.0" encoding="utf-8"?>
<comments xmlns="http://schemas.openxmlformats.org/spreadsheetml/2006/main">
  <authors>
    <author>rbetz</author>
  </authors>
  <commentList>
    <comment ref="B6" authorId="0" shapeId="0">
      <text>
        <r>
          <rPr>
            <b/>
            <sz val="9"/>
            <color indexed="81"/>
            <rFont val="Tahoma"/>
          </rPr>
          <t xml:space="preserve">The Weighting Factor is used to adjust the allocation of overhead where strictly square foot weeks is not appropriate. "Field production" versus "container production" probably should have different allocation factors.  An enterprise weighting factor of 2 would allocate twice as much per unit compared to another enterprise with a weighting factor of 1.    </t>
        </r>
      </text>
    </comment>
    <comment ref="C14" authorId="0" shapeId="0">
      <text>
        <r>
          <rPr>
            <b/>
            <sz val="9"/>
            <color indexed="81"/>
            <rFont val="Tahoma"/>
          </rPr>
          <t>Note 1: Inventory Carrying Cost is Calculated from Day 1</t>
        </r>
        <r>
          <rPr>
            <sz val="9"/>
            <color indexed="81"/>
            <rFont val="Tahoma"/>
          </rPr>
          <t xml:space="preserve">
</t>
        </r>
      </text>
    </comment>
    <comment ref="C15" authorId="0" shapeId="0">
      <text>
        <r>
          <rPr>
            <b/>
            <sz val="9"/>
            <color indexed="81"/>
            <rFont val="Tahoma"/>
          </rPr>
          <t>Note 1: Inventory Carrying Cost is Calculated from Day 1</t>
        </r>
        <r>
          <rPr>
            <sz val="9"/>
            <color indexed="81"/>
            <rFont val="Tahoma"/>
          </rPr>
          <t xml:space="preserve">
</t>
        </r>
      </text>
    </comment>
    <comment ref="C16" authorId="0" shapeId="0">
      <text>
        <r>
          <rPr>
            <b/>
            <sz val="9"/>
            <color indexed="81"/>
            <rFont val="Tahoma"/>
          </rPr>
          <t>Note 1: Inventory Carrying Cost is Calculated from Day 1</t>
        </r>
        <r>
          <rPr>
            <sz val="9"/>
            <color indexed="81"/>
            <rFont val="Tahoma"/>
          </rPr>
          <t xml:space="preserve">
</t>
        </r>
      </text>
    </comment>
    <comment ref="C17" authorId="0" shapeId="0">
      <text>
        <r>
          <rPr>
            <b/>
            <sz val="9"/>
            <color indexed="81"/>
            <rFont val="Tahoma"/>
          </rPr>
          <t>Note 1: Inventory Carrying Cost is Calculated from Day 1</t>
        </r>
        <r>
          <rPr>
            <sz val="9"/>
            <color indexed="81"/>
            <rFont val="Tahoma"/>
          </rPr>
          <t xml:space="preserve">
</t>
        </r>
      </text>
    </comment>
    <comment ref="B18" authorId="0" shapeId="0">
      <text>
        <r>
          <rPr>
            <b/>
            <sz val="9"/>
            <color indexed="81"/>
            <rFont val="Tahoma"/>
          </rPr>
          <t xml:space="preserve">Go to Worksheet 3 "Fertilizer Cost" for input
</t>
        </r>
      </text>
    </comment>
    <comment ref="C18"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B19" authorId="0" shapeId="0">
      <text>
        <r>
          <rPr>
            <b/>
            <sz val="9"/>
            <color indexed="81"/>
            <rFont val="Tahoma"/>
          </rPr>
          <t>Go to worksheet 4 "Pesticide Cost" for input</t>
        </r>
      </text>
    </comment>
    <comment ref="C19"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B20" authorId="0" shapeId="0">
      <text>
        <r>
          <rPr>
            <b/>
            <sz val="9"/>
            <color indexed="81"/>
            <rFont val="Tahoma"/>
          </rPr>
          <t>Go to Worksheet 7 "Labor Cost" for help in estimating these cost</t>
        </r>
      </text>
    </comment>
    <comment ref="C20" authorId="0" shapeId="0">
      <text>
        <r>
          <rPr>
            <b/>
            <sz val="9"/>
            <color indexed="81"/>
            <rFont val="Tahoma"/>
          </rPr>
          <t>Note 1: Inventory Carrying Cost is Calculated from Day 1</t>
        </r>
        <r>
          <rPr>
            <sz val="9"/>
            <color indexed="81"/>
            <rFont val="Tahoma"/>
          </rPr>
          <t xml:space="preserve">
</t>
        </r>
      </text>
    </comment>
    <comment ref="B21" authorId="0" shapeId="0">
      <text>
        <r>
          <rPr>
            <b/>
            <sz val="9"/>
            <color indexed="81"/>
            <rFont val="Tahoma"/>
          </rPr>
          <t xml:space="preserve">This should be the annual cost for maintenance. Cost are adjusted by the "Total Weeks to Produce" in "1 Enterprise" worksheet line 22.
Total "Maintenance Labor" cost used for the enterprise is on line 22 below.
Use sheet 7 "Labor Help" to assist in estimating these cost. 
</t>
        </r>
      </text>
    </comment>
    <comment ref="C22"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B23" authorId="0" shapeId="0">
      <text>
        <r>
          <rPr>
            <b/>
            <sz val="9"/>
            <color indexed="81"/>
            <rFont val="Tahoma"/>
          </rPr>
          <t>Go to Worksheet 7 "Labor Cost" for help in estimating these cost</t>
        </r>
      </text>
    </comment>
    <comment ref="C23" authorId="0" shapeId="0">
      <text>
        <r>
          <rPr>
            <b/>
            <sz val="9"/>
            <color indexed="81"/>
            <rFont val="Tahoma"/>
          </rPr>
          <t>Note 3: No Inventory Carrying Cost</t>
        </r>
        <r>
          <rPr>
            <sz val="9"/>
            <color indexed="81"/>
            <rFont val="Tahoma"/>
          </rPr>
          <t xml:space="preserve">
</t>
        </r>
      </text>
    </comment>
    <comment ref="B24" authorId="0" shapeId="0">
      <text>
        <r>
          <rPr>
            <b/>
            <sz val="9"/>
            <color indexed="81"/>
            <rFont val="Tahoma"/>
          </rPr>
          <t>Go to Worksheet 6 "Over wintering Cost" for input</t>
        </r>
      </text>
    </comment>
    <comment ref="C24"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C25" authorId="0" shapeId="0">
      <text>
        <r>
          <rPr>
            <b/>
            <sz val="9"/>
            <color indexed="81"/>
            <rFont val="Tahoma"/>
          </rPr>
          <t>Note 3: No Inventory Carrying Cost</t>
        </r>
        <r>
          <rPr>
            <sz val="9"/>
            <color indexed="81"/>
            <rFont val="Tahoma"/>
          </rPr>
          <t xml:space="preserve">
</t>
        </r>
      </text>
    </comment>
    <comment ref="C26"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C27"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C28" authorId="0" shapeId="0">
      <text>
        <r>
          <rPr>
            <b/>
            <sz val="9"/>
            <color indexed="81"/>
            <rFont val="Tahoma"/>
          </rPr>
          <t>Note 2: Inventory Carrying Cost is calculated based upon these cost being prorated evenly throughout the growing time period</t>
        </r>
        <r>
          <rPr>
            <sz val="9"/>
            <color indexed="81"/>
            <rFont val="Tahoma"/>
          </rPr>
          <t xml:space="preserve">
</t>
        </r>
      </text>
    </comment>
    <comment ref="B32" authorId="0" shapeId="0">
      <text>
        <r>
          <rPr>
            <b/>
            <sz val="9"/>
            <color indexed="81"/>
            <rFont val="Tahoma"/>
          </rPr>
          <t>"Gross Margin" is the difference between the "Sales Price" and the "Direct Cost" adjusted for selling percent. This tells us how much is available after the direct cost are paid for "Overhead Cost" and Profit.
In nursery operations the "Gross Margin" is very misleading as "Overhead Cost" per unit are very different depending on time, space, and management needed to grow the crop.</t>
        </r>
      </text>
    </comment>
    <comment ref="F43" authorId="0" shapeId="0">
      <text>
        <r>
          <rPr>
            <b/>
            <sz val="9"/>
            <color indexed="81"/>
            <rFont val="Tahoma"/>
          </rPr>
          <t>Use this comparison to evaluate the enterprise budgets. Do they seem reasonable considering the expenses used to create the income statement from the prior year?</t>
        </r>
      </text>
    </comment>
    <comment ref="C62" authorId="0" shapeId="0">
      <text>
        <r>
          <rPr>
            <b/>
            <sz val="9"/>
            <color indexed="81"/>
            <rFont val="Tahoma"/>
          </rPr>
          <t>Note 6: This interest is from the Income Statement minus the calculated interest used in the Inventory Carrying Cost. It is the interest not allocated in the Direct Expenses.  If the business has relatively low debt, the Inventory Carrying Cost could be more than the businesses actual interest expense resulting is a negative value here. The program will calculate correctly with this situation.
A business with low debt will have high opportunity cost on its high equity.</t>
        </r>
      </text>
    </comment>
    <comment ref="B77" authorId="0" shapeId="0">
      <text>
        <r>
          <rPr>
            <b/>
            <sz val="9"/>
            <color indexed="81"/>
            <rFont val="Tahoma"/>
          </rPr>
          <t>Often families in family owned businesses contribute more labor and management expertise than what they are compensated for. The value entered should be the value above (or below) what is being paid as a business expense. (Corporations often pay wages to owners)</t>
        </r>
      </text>
    </comment>
    <comment ref="B78" authorId="0" shapeId="0">
      <text>
        <r>
          <rPr>
            <b/>
            <sz val="9"/>
            <color indexed="81"/>
            <rFont val="Tahoma"/>
          </rPr>
          <t xml:space="preserve">"Economic Cost of Production" needs to recognize a charge for the opportunity cost of equity. Investments in the business could be used someplace else and get a return.  
A business with high equity and low debt will have a large equity charge.
A start up business with mostly borrowed money or highly leveraged business (high debt) will have a low equity charge but a high cash interest expense.
Using a realistic opportunity cost of equity provides the ability to determine profit from running the business versus profit because of low debt.  
If the business has $3,000,000 in assets and $2,000,000 of debt, then the Net Worth would be $1,000,000. A 10% opportunity cost would be $100,000. 
</t>
        </r>
      </text>
    </comment>
    <comment ref="B86" authorId="0" shapeId="0">
      <text>
        <r>
          <rPr>
            <b/>
            <sz val="9"/>
            <color indexed="81"/>
            <rFont val="Tahoma"/>
          </rPr>
          <t>"Net Worth" is the difference between the businesses assets and liabilities. It comes from the Balance Sheet.
The higher the net worth the more ability the business has to take risk; it can more easily absorb mistakes.  A business strength is it's ability to gain net worth or equity. 
The spreadsheet is calculating the prices needed for each enterprise so that the business Net Worth remains the same from one year to the next.
For most businesses, goals are to increase net worth.</t>
        </r>
      </text>
    </comment>
    <comment ref="B102" authorId="0" shapeId="0">
      <text>
        <r>
          <rPr>
            <b/>
            <sz val="9"/>
            <color indexed="81"/>
            <rFont val="Tahoma"/>
          </rPr>
          <t xml:space="preserve">Meeting Cash Flow needs is desired by all businesses. Debt payment structure (how fast principal is being retired) can have a significant impact on the cash position and ability to make timely payments. Other factors include income taxes, amount pulled out for family living, capital purchases made with cash  and timing of sales. </t>
        </r>
      </text>
    </comment>
    <comment ref="C106" authorId="0" shapeId="0">
      <text>
        <r>
          <rPr>
            <b/>
            <sz val="9"/>
            <color indexed="81"/>
            <rFont val="Tahoma"/>
          </rPr>
          <t>Note 6: This interest is from the Income Statement minus the calculated interest used in the Inventory Carrying Cost. It is the interest not allocated in the Direct Expenses.  If the business has relatively low debt, the Inventory Carrying Cost could be more than the businesses actual interest expense resulting is a negative value here. The program will calculate correctly with this situation.
A business with low debt will have high opportunity cost on its high equity.</t>
        </r>
      </text>
    </comment>
  </commentList>
</comments>
</file>

<file path=xl/comments9.xml><?xml version="1.0" encoding="utf-8"?>
<comments xmlns="http://schemas.openxmlformats.org/spreadsheetml/2006/main">
  <authors>
    <author>rbetz</author>
  </authors>
  <commentList>
    <comment ref="B25" authorId="0" shapeId="0">
      <text>
        <r>
          <rPr>
            <b/>
            <sz val="9"/>
            <color indexed="81"/>
            <rFont val="Tahoma"/>
          </rPr>
          <t xml:space="preserve">"True Profit" is after accounting for all economic cost. Economic cost includes returns to value of unpaid labor and a return on equity.  This profit goal is the profit after these cost are taken into consideration. 
</t>
        </r>
      </text>
    </comment>
  </commentList>
</comments>
</file>

<file path=xl/sharedStrings.xml><?xml version="1.0" encoding="utf-8"?>
<sst xmlns="http://schemas.openxmlformats.org/spreadsheetml/2006/main" count="2096" uniqueCount="487">
  <si>
    <t xml:space="preserve"> uses (with the weighting factor) by the total "In-Direct" cost or overhead for the farm as a whole. </t>
  </si>
  <si>
    <t xml:space="preserve">If not, assumptions and adjustments (matching to the future enterprises) should be made to correct to the annualized cost.  </t>
  </si>
  <si>
    <t>Information helpful to utilize the Nursery Cost of Production Calculator</t>
  </si>
  <si>
    <t>Nursery Cost of Production Calculator</t>
  </si>
  <si>
    <t>Production Records</t>
  </si>
  <si>
    <t>Business Income Tax Returns</t>
  </si>
  <si>
    <t>Labor Records</t>
  </si>
  <si>
    <t>Enterprise Cost are determined for:</t>
  </si>
  <si>
    <t>The output includes various sale prices needed to meet management and profitability objectives.</t>
  </si>
  <si>
    <t xml:space="preserve">Worksheets available are for Fertilizer, Pesticides, Substrate, Over wintering materials, and various direct Labor cost. </t>
  </si>
  <si>
    <t>Accounting Records</t>
  </si>
  <si>
    <t>Description of Enterprise</t>
  </si>
  <si>
    <t>Look for little Red Triangles where help message are located.  By placing the pointer over the cell a "help message" should pop up.</t>
  </si>
  <si>
    <t>betz@msu.edu</t>
  </si>
  <si>
    <t>fernan15@msu.edu</t>
  </si>
  <si>
    <t>Email Addresses</t>
  </si>
  <si>
    <t>Up to 25 different  enterprises can be simultaneously analyzed.</t>
  </si>
  <si>
    <t>3. Economic Cost includes a value for any unpaid labor.</t>
  </si>
  <si>
    <t xml:space="preserve">4. Economic Cost includes opportunity cost of Equity. (5-10% of Net Worth) </t>
  </si>
  <si>
    <t xml:space="preserve"> * Insurance (Non Labor) </t>
  </si>
  <si>
    <t>Estimated Sales Percent&gt;</t>
  </si>
  <si>
    <t>Reviewed by:</t>
  </si>
  <si>
    <t xml:space="preserve">Roger Betz, District Farm Management, MSU Extension </t>
  </si>
  <si>
    <t>Table 7. Labor Help Sheet</t>
  </si>
  <si>
    <t>Total Direct Cost</t>
  </si>
  <si>
    <t>See note</t>
  </si>
  <si>
    <t>Business Name</t>
  </si>
  <si>
    <t>Projected Year</t>
  </si>
  <si>
    <t>Date Completed</t>
  </si>
  <si>
    <t>Table 2. INCOME STATEMENT FOR</t>
  </si>
  <si>
    <t>(Last Year)</t>
  </si>
  <si>
    <t>"In-Direct" are cost that tend not to change as units of production change.</t>
  </si>
  <si>
    <t>Five worksheets help calculate some of these estimated "direct cost".</t>
  </si>
  <si>
    <t>Recent Projected Prices for Inputs</t>
  </si>
  <si>
    <t>Projected Income Items Prices</t>
  </si>
  <si>
    <t xml:space="preserve">Dr. Steve Harsh, Professor, MSU Dept. of Agricultural, Food, &amp; Resource Economics              </t>
  </si>
  <si>
    <t>MSU Extension Area of Expertise Grant</t>
  </si>
  <si>
    <t>Funded by:</t>
  </si>
  <si>
    <t>Plus Scheduled Principal (debt reduction) and Interest</t>
  </si>
  <si>
    <t>Cost Estimates using Actual Sales Quanities at end of Crop Cycle  (Still an estimate since some costs are estimated)</t>
  </si>
  <si>
    <t>The  allocation of overhead is then determined by calculating the percentage of the total SFW that each enterprise</t>
  </si>
  <si>
    <t>Cost are separated into variable or "direct cost" and overhead or "in-direct" cost.</t>
  </si>
  <si>
    <t>"Direct cost" are those cost that change proportionally as the units of production change.</t>
  </si>
  <si>
    <t>In addition a producer derived "weighting factor" can be assigned that gives greater flexibility in the final allocation percentages.</t>
  </si>
  <si>
    <t xml:space="preserve">Developed by: 
</t>
  </si>
  <si>
    <t>Dr. Tom Fernandez, Associate Professor, MSU Dept. of Horticulture</t>
  </si>
  <si>
    <t>"Meet Cash Flow Demands" per plant sold</t>
  </si>
  <si>
    <t>"Maintain Net Worth" per plant sold</t>
  </si>
  <si>
    <t>Maintain Net Worth per plant sold</t>
  </si>
  <si>
    <t>Meet Cash Flow Demands per plant sold</t>
  </si>
  <si>
    <t>Total Economic Cost per plant sold</t>
  </si>
  <si>
    <t>Total "Economic Cost" per plant sold</t>
  </si>
  <si>
    <t>Tom Dudek, District Horticulture and Marketing Educator, MSU Extension</t>
  </si>
  <si>
    <t>Table 6. Over Wintering Direct Cost</t>
  </si>
  <si>
    <t>Pesticide 3</t>
  </si>
  <si>
    <t>Pesticide 2</t>
  </si>
  <si>
    <t>Pesticide 1</t>
  </si>
  <si>
    <t>Dr. Bridget Behe, Professor, MSU Dept. of Horticulture</t>
    <phoneticPr fontId="16" type="noConversion"/>
  </si>
  <si>
    <t>dudek@msu.edu</t>
  </si>
  <si>
    <t>"Direct cost" per unit of production are entered directly into the enterprise budgets.</t>
  </si>
  <si>
    <t>For Container Production Enter 1   For Field Production Enter Units/acre</t>
  </si>
  <si>
    <t>Unit              (must be same as column C*)</t>
  </si>
  <si>
    <t>Ent 1</t>
  </si>
  <si>
    <t>Ent 2</t>
  </si>
  <si>
    <t>Ent 3</t>
  </si>
  <si>
    <t>Ent 4</t>
  </si>
  <si>
    <t>Ent 5</t>
  </si>
  <si>
    <t xml:space="preserve"> Planting Materials (stake, ties, tags, trellis, etc.)</t>
  </si>
  <si>
    <t>Number of times to over winter</t>
  </si>
  <si>
    <t>Over winter plastic application</t>
  </si>
  <si>
    <t>Over winter plastic removal</t>
  </si>
  <si>
    <t>Over winter plant moving</t>
  </si>
  <si>
    <t xml:space="preserve"> Maintenance Labor for Enterprise</t>
  </si>
  <si>
    <t>Inventory Carrying Cost                   Interest Rate&gt;</t>
  </si>
  <si>
    <t xml:space="preserve">all cash flow expenditures for the Business  </t>
  </si>
  <si>
    <t>Net Worth Increase for Enterprise</t>
  </si>
  <si>
    <t>Green Cells are locations where input can be made. All other cells should be locked</t>
  </si>
  <si>
    <t>required after receipt of other Business income;e.g. fixed</t>
  </si>
  <si>
    <t>costs associated with the crop, its share of the Business</t>
  </si>
  <si>
    <t>required after receipt of other Business income; e.g.</t>
  </si>
  <si>
    <t>replacement and growth of the Business infrastructure</t>
  </si>
  <si>
    <t>Unit of production container, plug tray, B&amp;B, etc)</t>
  </si>
  <si>
    <t>Note 1</t>
  </si>
  <si>
    <t>Note 2</t>
  </si>
  <si>
    <t>Note 3</t>
  </si>
  <si>
    <t>Note 6:</t>
  </si>
  <si>
    <t>Other Income</t>
  </si>
  <si>
    <t>.</t>
  </si>
  <si>
    <t xml:space="preserve">Projected Selling Price per Plant </t>
  </si>
  <si>
    <t>Table 8. COST OF PRODUCTION</t>
  </si>
  <si>
    <t>Table 9. Cost of Production Summary</t>
  </si>
  <si>
    <t>Table 10. Sale Price Break Even Cost and Pricing</t>
  </si>
  <si>
    <t xml:space="preserve">  You need to manually enter for each enterprise in the Table 8 "Cost of Production"</t>
  </si>
  <si>
    <t>This work sheet is designed to assist the manager/owner in developing estimated cost for their nursery business.</t>
  </si>
  <si>
    <t xml:space="preserve">Annual Business EXPENSES  </t>
  </si>
  <si>
    <t xml:space="preserve"> * Fuel</t>
  </si>
  <si>
    <t>a. Other Overhead</t>
  </si>
  <si>
    <t xml:space="preserve"> * Building Rents</t>
  </si>
  <si>
    <t xml:space="preserve"> * Machinery Leases </t>
  </si>
  <si>
    <t xml:space="preserve"> * Real Estate Taxes</t>
  </si>
  <si>
    <t xml:space="preserve"> * Accounting and Legal Fees</t>
  </si>
  <si>
    <t xml:space="preserve"> * Repairs</t>
  </si>
  <si>
    <t xml:space="preserve"> * Utilities</t>
  </si>
  <si>
    <t>Enterprises</t>
  </si>
  <si>
    <t>Income Statement</t>
  </si>
  <si>
    <t>Difference</t>
  </si>
  <si>
    <t>Percentage</t>
  </si>
  <si>
    <t>Totals</t>
  </si>
  <si>
    <t>Comparison of Direct Cost from Income Statement to Enterprise Direct Cost</t>
  </si>
  <si>
    <t>Table 3. Fertilizer Cost per Unit of Production</t>
  </si>
  <si>
    <t>Table 4. Total Pesticide Cost</t>
  </si>
  <si>
    <t>Table 5.  Cost of Container Substrate per Unit (container) (delivery cost included).</t>
  </si>
  <si>
    <t xml:space="preserve">Strategies involve using financial information from past records and developing current projected cost.  </t>
  </si>
  <si>
    <t xml:space="preserve">"In-Direct cost " or overhead cost are allocated to the unit of production using the concept of "square foot weeks" (SFW).  </t>
  </si>
  <si>
    <t>Square foot weeks is determined by multiplying the average area (in ft) by time (in weeks) that it takes to produce the crop.</t>
  </si>
  <si>
    <t xml:space="preserve">Of course, major assumptions are made that the business overhead is relatively the same as that competed business year. </t>
  </si>
  <si>
    <t>Total overhead cost are captured from the income statement of the most current completed fiscal year.</t>
  </si>
  <si>
    <t>2. Economic Costs is the summation of total accounting costs plus</t>
  </si>
  <si>
    <t>Container Size/Final Grade</t>
  </si>
  <si>
    <t xml:space="preserve"> Containers</t>
  </si>
  <si>
    <t xml:space="preserve"> Substrate</t>
  </si>
  <si>
    <t xml:space="preserve"> Liner Cost (Starting plant)</t>
  </si>
  <si>
    <t xml:space="preserve"> Fertilizer</t>
  </si>
  <si>
    <t xml:space="preserve"> Pest Control Chemicals</t>
  </si>
  <si>
    <t xml:space="preserve"> Harvest Materials</t>
  </si>
  <si>
    <t xml:space="preserve"> Other DC 1</t>
  </si>
  <si>
    <t xml:space="preserve"> Other DC 2</t>
  </si>
  <si>
    <t>Inventory Adjusted Income</t>
  </si>
  <si>
    <t>NET BUSINESS INCOME   A-B=C</t>
  </si>
  <si>
    <t>Total Direct cost per unit sold</t>
  </si>
  <si>
    <t>Beginning Inventory</t>
  </si>
  <si>
    <t>Ending Inventory</t>
  </si>
  <si>
    <t>Enterprise 1</t>
  </si>
  <si>
    <t>Enterprise 2</t>
  </si>
  <si>
    <t>Enterprise 3</t>
  </si>
  <si>
    <t>Enterprise 4</t>
  </si>
  <si>
    <t>Enterprise 5</t>
  </si>
  <si>
    <t>Enterprise 6</t>
  </si>
  <si>
    <t>Enterprise 7</t>
  </si>
  <si>
    <t>Enterprise 8</t>
  </si>
  <si>
    <t>Enterprise 9</t>
  </si>
  <si>
    <t>Enterprise 10</t>
  </si>
  <si>
    <t>Enterprise 11</t>
  </si>
  <si>
    <t>Enterprise 12</t>
  </si>
  <si>
    <t>Enterprise 13</t>
  </si>
  <si>
    <t>2. Breakeven Net Worth Change</t>
  </si>
  <si>
    <t>3. Breakeven Cash Flow</t>
  </si>
  <si>
    <t>1. Economic Cost of Production</t>
  </si>
  <si>
    <t>Enterprise 15</t>
  </si>
  <si>
    <t>Enterprise 16</t>
  </si>
  <si>
    <t>Enterprise 17</t>
  </si>
  <si>
    <t>Enterprise 18</t>
  </si>
  <si>
    <t>Enterprise 19</t>
  </si>
  <si>
    <t>Enterprise 20</t>
  </si>
  <si>
    <t>Enterprise 21</t>
  </si>
  <si>
    <t>Enterprise 22</t>
  </si>
  <si>
    <t>Enterprise 23</t>
  </si>
  <si>
    <t>Enterprise 24</t>
  </si>
  <si>
    <t>Enterprise 25</t>
  </si>
  <si>
    <t xml:space="preserve">Enter 1 </t>
  </si>
  <si>
    <t>Enter 2</t>
  </si>
  <si>
    <t>Enter 3</t>
  </si>
  <si>
    <t>Enter 4</t>
  </si>
  <si>
    <t>Enter 5</t>
  </si>
  <si>
    <t>Enter 6</t>
  </si>
  <si>
    <t>Enter 7</t>
  </si>
  <si>
    <t>Enter 8</t>
  </si>
  <si>
    <t>Enter 9</t>
  </si>
  <si>
    <t>Enter 10</t>
  </si>
  <si>
    <t>Enter 11</t>
  </si>
  <si>
    <t>Enter 12</t>
  </si>
  <si>
    <t>Enter 13</t>
  </si>
  <si>
    <t>Enter 14</t>
  </si>
  <si>
    <t>Enter 15</t>
  </si>
  <si>
    <t>Enter 16</t>
  </si>
  <si>
    <t>Enter 17</t>
  </si>
  <si>
    <t>Enter 18</t>
  </si>
  <si>
    <t>Enter 19</t>
  </si>
  <si>
    <t>Enter 20</t>
  </si>
  <si>
    <t>Enter 21</t>
  </si>
  <si>
    <t>Enter 22</t>
  </si>
  <si>
    <t>Enter 23</t>
  </si>
  <si>
    <t>Enter 24</t>
  </si>
  <si>
    <t>Enter 25</t>
  </si>
  <si>
    <t>#5 thru #10 Containers</t>
  </si>
  <si>
    <t>#15 thru #25 Containers</t>
  </si>
  <si>
    <t>&gt;#25 Containers</t>
  </si>
  <si>
    <t>Ent 6</t>
  </si>
  <si>
    <t>Ent 7</t>
  </si>
  <si>
    <t>Ent 8</t>
  </si>
  <si>
    <t>Ent 9</t>
  </si>
  <si>
    <t>Ent 10</t>
  </si>
  <si>
    <t>Ent 11</t>
  </si>
  <si>
    <t>Ent 12</t>
  </si>
  <si>
    <t>Ent 13</t>
  </si>
  <si>
    <t>Ent 14</t>
  </si>
  <si>
    <t>Ent 15</t>
  </si>
  <si>
    <t>Ent 16</t>
  </si>
  <si>
    <t>Ent 17</t>
  </si>
  <si>
    <t>Ent 18</t>
  </si>
  <si>
    <t>Ent 19</t>
  </si>
  <si>
    <t>Ent 20</t>
  </si>
  <si>
    <t>Ent 21</t>
  </si>
  <si>
    <t>Ent 22</t>
  </si>
  <si>
    <t>Ent 23</t>
  </si>
  <si>
    <t>Ent 24</t>
  </si>
  <si>
    <t>Ent 25</t>
  </si>
  <si>
    <t>Table 1. Enterprises Grown</t>
  </si>
  <si>
    <t>Total Cost/Unit</t>
  </si>
  <si>
    <t xml:space="preserve"> Over winter protection</t>
  </si>
  <si>
    <t xml:space="preserve"> Labor - Planting</t>
  </si>
  <si>
    <t xml:space="preserve"> Labor - Harvest</t>
  </si>
  <si>
    <t xml:space="preserve"> Labor - Maintenance</t>
  </si>
  <si>
    <t xml:space="preserve">  Labor - Management</t>
  </si>
  <si>
    <t>Total Labor - Compare to tax or accounting records</t>
  </si>
  <si>
    <t>Total Sales or Income</t>
  </si>
  <si>
    <t>Annual Cost</t>
  </si>
  <si>
    <t>OVERHEAD COSTS for Business</t>
  </si>
  <si>
    <t>Amount (pounds, kg, etc) in bulk container</t>
  </si>
  <si>
    <t>Unit in bulk</t>
  </si>
  <si>
    <t>Number of Applications per Production Cycle</t>
  </si>
  <si>
    <t>Amount in bulk in same units as amount applied</t>
  </si>
  <si>
    <t>Conversion Factor to Multiply By</t>
  </si>
  <si>
    <t>Above prices indicate revenue needed to recapture costs based on percentage of projected plants sold.</t>
  </si>
  <si>
    <t>If sales and or survival is lower than expected and prices are based on above costs without a buffer, targeted costs will not be recaptured.</t>
  </si>
  <si>
    <t>Break-Even Prices Needed Per Plant Assuming Indicated Survival and Sales Percentage of:</t>
  </si>
  <si>
    <t xml:space="preserve">   Direct or Variable Cost       </t>
  </si>
  <si>
    <t xml:space="preserve">In-Direct or Overhead Cost         </t>
  </si>
  <si>
    <t>Weighting Factor Percentage of Total</t>
  </si>
  <si>
    <t>Anticipated Selling Price per Plant</t>
  </si>
  <si>
    <t>Economic Profit per Plant Sold</t>
  </si>
  <si>
    <t>Increase in Net Worth per Plant</t>
  </si>
  <si>
    <t>Net Worth Increase for Farm</t>
  </si>
  <si>
    <t>Cash Surplus or Deficit per Plant sold</t>
  </si>
  <si>
    <t>Cash Surplus or Deficit for Farm</t>
  </si>
  <si>
    <t>Cash Surplus or Deficit for Enterprise</t>
  </si>
  <si>
    <t>Meet Cash Flow Demands per Unit</t>
  </si>
  <si>
    <t>Sale Price Needed to meet Profit Goal with Percentage of Estimated Sales</t>
  </si>
  <si>
    <t>Maintain Net Worth per Unit sold</t>
  </si>
  <si>
    <t>Misc Income</t>
  </si>
  <si>
    <t>Actual Selling Price</t>
  </si>
  <si>
    <t>Price Increase at 100% of Estimated Sales</t>
  </si>
  <si>
    <t>Use this sheet to help estimate various labor cost for different operations.</t>
  </si>
  <si>
    <t>Annual Maintenance Labor</t>
  </si>
  <si>
    <t>Field Harvesting</t>
  </si>
  <si>
    <t>Field Planting</t>
  </si>
  <si>
    <t>Total Economic Overhead Cost per Unit sold</t>
  </si>
  <si>
    <t xml:space="preserve">                                                                      INCOME ITEM</t>
  </si>
  <si>
    <t>Cost per Unit (plant)</t>
  </si>
  <si>
    <t>Units (plants) per square feet</t>
  </si>
  <si>
    <t>Percent space available for Units (plants)</t>
  </si>
  <si>
    <t>Unit (plant) spacing (width of pot gives pot tight spacing) in feet</t>
  </si>
  <si>
    <t># Units (plants) treated</t>
  </si>
  <si>
    <t xml:space="preserve"> * Interest </t>
  </si>
  <si>
    <t xml:space="preserve"> * Directly from Sched F Tax Return</t>
  </si>
  <si>
    <t xml:space="preserve"> * Depreciation</t>
  </si>
  <si>
    <t>Average Square Feet Needed per Unit</t>
  </si>
  <si>
    <t>Average Spacing in Row (ft) per Unit</t>
  </si>
  <si>
    <t>Average Spacing Between Rows (ft) per Unit</t>
  </si>
  <si>
    <t xml:space="preserve">1. Accounting Costs of Production is the summation of direct </t>
  </si>
  <si>
    <t>Value of Operator and Family Unpaid Labor</t>
  </si>
  <si>
    <t xml:space="preserve">“Maintain Net Worth Overhead Cost”         </t>
  </si>
  <si>
    <t xml:space="preserve">Minus Depreciation                        </t>
  </si>
  <si>
    <t xml:space="preserve">Minus Interest Expense                  </t>
  </si>
  <si>
    <t>Value of Unpaid Equity Capital</t>
  </si>
  <si>
    <t>Total Economic Overhead Cost</t>
  </si>
  <si>
    <t xml:space="preserve"> Other DC 3</t>
  </si>
  <si>
    <t>Total Direct Cost/unit</t>
  </si>
  <si>
    <t xml:space="preserve">Minus Value of Unpaid Equity </t>
  </si>
  <si>
    <t xml:space="preserve">Minus Value Unpaid Family Labor </t>
  </si>
  <si>
    <t>Acres Used in Production</t>
  </si>
  <si>
    <t xml:space="preserve">resources. Selling at less than the economic cost </t>
  </si>
  <si>
    <t xml:space="preserve">“Maintain Net Worth Overhead Cost” </t>
  </si>
  <si>
    <t>COST USING PROJECTED SALES</t>
  </si>
  <si>
    <t>Economic Profit per Acre (all acres)</t>
  </si>
  <si>
    <t>Percent of Planted Sold</t>
  </si>
  <si>
    <r>
      <t>Crop Prices and Crop Revenues Required to Meet Cash Flow Demands</t>
    </r>
    <r>
      <rPr>
        <b/>
        <sz val="12"/>
        <rFont val="Arial"/>
        <family val="2"/>
      </rPr>
      <t xml:space="preserve">  </t>
    </r>
    <r>
      <rPr>
        <sz val="12"/>
        <rFont val="Arial"/>
        <family val="2"/>
      </rPr>
      <t xml:space="preserve">    </t>
    </r>
  </si>
  <si>
    <t>Enterprise 14</t>
  </si>
  <si>
    <t>Number of Applications per production Cycle</t>
  </si>
  <si>
    <t>Combined Total  Pesticides</t>
  </si>
  <si>
    <t>Container volume (Cubic yards)*</t>
  </si>
  <si>
    <t>Substrate cost/cubic yard</t>
  </si>
  <si>
    <t>Cost of protection material per roll</t>
  </si>
  <si>
    <t>Actual Number of plants sold</t>
  </si>
  <si>
    <t>Total Nursery Acres Needed</t>
  </si>
  <si>
    <t>Units Planted for Each Crop Enterprise Annually</t>
  </si>
  <si>
    <t>Weighting Factor</t>
  </si>
  <si>
    <t>Maintain Net Worth per Plant Sold</t>
  </si>
  <si>
    <t>Total Economic Cost Per Plant Sold</t>
  </si>
  <si>
    <t>Meet Cash Flow Demands per Plant Sold</t>
  </si>
  <si>
    <t>Planting Labor</t>
  </si>
  <si>
    <t># people in crew</t>
  </si>
  <si>
    <t>hours to complete</t>
  </si>
  <si>
    <t>Person hours</t>
  </si>
  <si>
    <t>Pay rate/hour</t>
  </si>
  <si>
    <t>Cost per operation</t>
  </si>
  <si>
    <t>Number of times per year</t>
  </si>
  <si>
    <t>#1 thru #3 Containers</t>
  </si>
  <si>
    <t>overhead, plus expenditures required for family living</t>
  </si>
  <si>
    <t>and income taxes.</t>
  </si>
  <si>
    <t>=</t>
  </si>
  <si>
    <t>Maintenance Operation</t>
  </si>
  <si>
    <t>Hand Weeding</t>
  </si>
  <si>
    <t>Pesticide application tractor</t>
  </si>
  <si>
    <t>Pesticide application manual</t>
  </si>
  <si>
    <t>Fertilizer application tractor</t>
  </si>
  <si>
    <t>Fertilizer application manual</t>
  </si>
  <si>
    <t>Spacing</t>
  </si>
  <si>
    <t>Pruning</t>
  </si>
  <si>
    <t>Total Annual Maintenance Cost</t>
  </si>
  <si>
    <t>Harvesting Labor</t>
  </si>
  <si>
    <t>Farm Combined "Economic Profit"</t>
  </si>
  <si>
    <t>"Economic Profit" per Unit of Production</t>
  </si>
  <si>
    <t>"Economic Profit" per Enterprise</t>
  </si>
  <si>
    <t>90% of Estimated Sales</t>
  </si>
  <si>
    <t xml:space="preserve"> 70% of Estimated Sales</t>
  </si>
  <si>
    <t>100% of Estimated Sales</t>
  </si>
  <si>
    <t>Amount applied/container or acre</t>
  </si>
  <si>
    <t>Unit (lbs, g, etc)</t>
  </si>
  <si>
    <t>Bulk fertilizer cost</t>
  </si>
  <si>
    <t>government payments and custom work, that covers</t>
  </si>
  <si>
    <t>service debt and an annual planned expenditure for</t>
  </si>
  <si>
    <t>e.g. machinery, equipment, tile, and buildings.</t>
  </si>
  <si>
    <t>Column 2</t>
  </si>
  <si>
    <t>Column 3</t>
  </si>
  <si>
    <t>Column 4</t>
  </si>
  <si>
    <t>TOTALS</t>
  </si>
  <si>
    <t xml:space="preserve">   </t>
  </si>
  <si>
    <r>
      <t>TOTAL EXPENSES</t>
    </r>
    <r>
      <rPr>
        <sz val="12"/>
        <rFont val="Courier New"/>
        <family val="3"/>
      </rPr>
      <t xml:space="preserve"> </t>
    </r>
  </si>
  <si>
    <r>
      <t xml:space="preserve">    </t>
    </r>
    <r>
      <rPr>
        <b/>
        <sz val="10"/>
        <rFont val="Arial"/>
        <family val="2"/>
      </rPr>
      <t>( B )</t>
    </r>
  </si>
  <si>
    <t>Total Weeks to Produce</t>
  </si>
  <si>
    <t>Planting Date - Start Date</t>
  </si>
  <si>
    <t>This calculation is to determine the crop price</t>
  </si>
  <si>
    <t>Overhead Allocation Percentage</t>
  </si>
  <si>
    <t>Allocation of overhead to crop</t>
  </si>
  <si>
    <t>Economic Profit per Enterprise</t>
  </si>
  <si>
    <t>Percent of planted sold</t>
  </si>
  <si>
    <t>Total Accounting Overhead Expense</t>
  </si>
  <si>
    <t>Square Foot Weeks</t>
  </si>
  <si>
    <t>Farm Combined Economic Profit</t>
  </si>
  <si>
    <t>DIRECT COST per Unit planted</t>
  </si>
  <si>
    <r>
      <t xml:space="preserve">Profit Goal </t>
    </r>
    <r>
      <rPr>
        <b/>
        <u/>
        <sz val="10"/>
        <rFont val="Arial"/>
        <family val="2"/>
      </rPr>
      <t>(Profit above Economic Cost of Production)</t>
    </r>
  </si>
  <si>
    <t>Average Price Received</t>
  </si>
  <si>
    <t>Amount applied/acre</t>
  </si>
  <si>
    <t>Unit (must be same as column D)</t>
  </si>
  <si>
    <t>Unit (lbs, oz, etc)</t>
  </si>
  <si>
    <t>Estimated % of crop survived and sold</t>
  </si>
  <si>
    <t>Estimated Number of Units Sold</t>
  </si>
  <si>
    <t>Estimated Sale  Date</t>
  </si>
  <si>
    <t>Square feet covered</t>
  </si>
  <si>
    <t>Protection type</t>
  </si>
  <si>
    <t>Life-time of material (years)</t>
  </si>
  <si>
    <t>Total Acres Used in Production</t>
  </si>
  <si>
    <t>Column 1  (-)</t>
  </si>
  <si>
    <t>Column 2  (+)</t>
  </si>
  <si>
    <t>Column 3  (=)</t>
  </si>
  <si>
    <t>(A)</t>
  </si>
  <si>
    <t>Plants per Unit of Production</t>
  </si>
  <si>
    <t>Estimated Gross Income per Unit of Production</t>
  </si>
  <si>
    <t>TOTAL DIRECT COST per Unit planted</t>
  </si>
  <si>
    <t>GROSS MARGIN=G.I.-D.C.per Unit sold</t>
  </si>
  <si>
    <t>Total Accounting Overhead Cost</t>
  </si>
  <si>
    <t>*Container volume can be found on most manufacturer's web sites or should be available from sales representatives of container or substrate suppliers</t>
  </si>
  <si>
    <t>Possible Units Planted per Acre</t>
  </si>
  <si>
    <t>Cost/acre</t>
  </si>
  <si>
    <t>Pesticide 8</t>
  </si>
  <si>
    <t>Pesticide 9</t>
  </si>
  <si>
    <t>Pesticide 10</t>
  </si>
  <si>
    <t>Bulk pesticide cost</t>
  </si>
  <si>
    <t>Pesticide 6</t>
  </si>
  <si>
    <t>Pesticide 7</t>
  </si>
  <si>
    <t>Pesticide 5</t>
  </si>
  <si>
    <t>Pesticide 4</t>
  </si>
  <si>
    <t>Income Item</t>
  </si>
  <si>
    <t>Total Pesticide Cost/unit</t>
  </si>
  <si>
    <t>Cost/unit</t>
  </si>
  <si>
    <t>Substrate cost/unit</t>
  </si>
  <si>
    <t>Amount (pounds, ounces, etc) in bulk container</t>
  </si>
  <si>
    <t>Units/acre</t>
  </si>
  <si>
    <t>Percent of acre available for production</t>
  </si>
  <si>
    <t>Actual Number of Plants Sold</t>
  </si>
  <si>
    <t>Number of planted sold</t>
  </si>
  <si>
    <t>Pounds fertilizer incorporated per cubic yard</t>
    <phoneticPr fontId="16" type="noConversion"/>
  </si>
  <si>
    <t>Fertilizer cost per pound</t>
  </si>
  <si>
    <t>Fertilizer cost/ cubic yard IF INCORPORATE</t>
    <phoneticPr fontId="16" type="noConversion"/>
  </si>
  <si>
    <t>Total Economic Costs per Unit sold</t>
  </si>
  <si>
    <t>Units Sold each Crop Enterprise</t>
  </si>
  <si>
    <t>Direct Cost per plant</t>
  </si>
  <si>
    <t>Total Direct Cost for Crop Enterprise</t>
  </si>
  <si>
    <t>Plus Income Taxes</t>
  </si>
  <si>
    <t>Plus Actual Family Living &amp; Other Draws</t>
  </si>
  <si>
    <t>“Maintain Net Worth Overhead Cost” per Unit sold</t>
  </si>
  <si>
    <t>Total Crop Revenues Needed to Maintain Net Worth</t>
  </si>
  <si>
    <t>Plus Cash required for Capital Replacement</t>
  </si>
  <si>
    <t>“Meet Cash Flow Demands Overhead Cost”</t>
  </si>
  <si>
    <t>“Meet Cash Flow Overhead Cost” per Unit</t>
  </si>
  <si>
    <t>Total Crop Revenues Needed to Meet Cash Flow Demands</t>
  </si>
  <si>
    <t>which includes annual principal payments to</t>
  </si>
  <si>
    <t>Column 1</t>
  </si>
  <si>
    <t>variable (or allocable) and of overhead (or non-allocable) cost.</t>
  </si>
  <si>
    <t>the opportunity costs of resources used in the business; e.g. for</t>
  </si>
  <si>
    <t>equity capital and for unpaid family labor. Being able to price a</t>
  </si>
  <si>
    <t xml:space="preserve">commodity at your economic cost would provide the returns to unpaid </t>
  </si>
  <si>
    <t xml:space="preserve">indicates that the price received is not adequate to earn the desired </t>
  </si>
  <si>
    <t>rates of return on unpaid resources.</t>
  </si>
  <si>
    <t>Crop Prices and Crop Revenues Needed to Maintain Net Worth</t>
  </si>
  <si>
    <t>This calculation is used to determine the crop price</t>
  </si>
  <si>
    <t>-</t>
  </si>
  <si>
    <t xml:space="preserve">government payments, custom work. It covers direct </t>
  </si>
  <si>
    <t>+</t>
  </si>
  <si>
    <t>Sales</t>
  </si>
  <si>
    <r>
      <t xml:space="preserve">Expenses </t>
    </r>
    <r>
      <rPr>
        <sz val="10"/>
        <rFont val="Arial"/>
      </rPr>
      <t>(Indirect Costs)</t>
    </r>
  </si>
  <si>
    <r>
      <t xml:space="preserve">COGS </t>
    </r>
    <r>
      <rPr>
        <sz val="10"/>
        <rFont val="Arial"/>
      </rPr>
      <t>(Direct Costs)</t>
    </r>
  </si>
  <si>
    <t>Net Profit Margin</t>
  </si>
  <si>
    <t>(Net Profit / Sales) =</t>
  </si>
  <si>
    <t>Net Profit</t>
  </si>
  <si>
    <t>(Gross Profit - Expenses) =</t>
  </si>
  <si>
    <t>Gross Profit</t>
  </si>
  <si>
    <t>(Sales - COGS) =</t>
  </si>
  <si>
    <t>Pesticide 11</t>
  </si>
  <si>
    <t>Pesticide 12</t>
  </si>
  <si>
    <t>Pesticide 13</t>
  </si>
  <si>
    <t>Pesticide 14</t>
  </si>
  <si>
    <t>Pesticide 15</t>
  </si>
  <si>
    <t>Pesticide 16</t>
  </si>
  <si>
    <t>Pesticide 17</t>
  </si>
  <si>
    <t>Pesticide 18</t>
  </si>
  <si>
    <t>Pesticide 19</t>
  </si>
  <si>
    <t>Pesticide 20</t>
  </si>
  <si>
    <t>Pesticide 21</t>
  </si>
  <si>
    <t>Pesticide 22</t>
  </si>
  <si>
    <t>Pesticide 23</t>
  </si>
  <si>
    <t>Pesticide 24</t>
  </si>
  <si>
    <t>Pesticide 25</t>
  </si>
  <si>
    <t>Pesticide 26</t>
  </si>
  <si>
    <t>Pesticide 27</t>
  </si>
  <si>
    <t>Pesticide 28</t>
  </si>
  <si>
    <t>Pesticide 29</t>
  </si>
  <si>
    <t>Pesticide 30</t>
  </si>
  <si>
    <t>Pesticide 31</t>
  </si>
  <si>
    <t>Pesticide 32</t>
  </si>
  <si>
    <t>Pesticide 33</t>
  </si>
  <si>
    <t>Pesticide 34</t>
  </si>
  <si>
    <t>Pesticide 35</t>
  </si>
  <si>
    <t>Pesticide 36</t>
  </si>
  <si>
    <t>Pesticide 37</t>
  </si>
  <si>
    <t>Pesticide 38</t>
  </si>
  <si>
    <t>Pesticide 39</t>
  </si>
  <si>
    <t>Pesticide 40</t>
  </si>
  <si>
    <t>Pesticide 41</t>
  </si>
  <si>
    <t>Pesticide 42</t>
  </si>
  <si>
    <t>Pesticide 43</t>
  </si>
  <si>
    <t>Pesticide 44</t>
  </si>
  <si>
    <t>Pesticide 45</t>
  </si>
  <si>
    <t>Pesticide 46</t>
  </si>
  <si>
    <t>Pesticide 47</t>
  </si>
  <si>
    <t>Pesticide 48</t>
  </si>
  <si>
    <t>Pesticide 49</t>
  </si>
  <si>
    <t>Pesticide 50</t>
  </si>
  <si>
    <t>Pesticide 51</t>
  </si>
  <si>
    <t>Pesticide 52</t>
  </si>
  <si>
    <t>Pesticide 53</t>
  </si>
  <si>
    <t>Pesticide 54</t>
  </si>
  <si>
    <t>Pesticide 55</t>
  </si>
  <si>
    <t>Pesticide 56</t>
  </si>
  <si>
    <t>Pesticide 57</t>
  </si>
  <si>
    <t>Pesticide 58</t>
  </si>
  <si>
    <t>Pesticide 59</t>
  </si>
  <si>
    <t>Pesticide 60</t>
  </si>
  <si>
    <t>This is only part of the profitability picture. It does not take into account opportunity costs or value on upaid resources.</t>
  </si>
  <si>
    <t>PARTIAL STRATEGIC BUSINESS MODEL (from Dr. Bridget Behe)</t>
  </si>
  <si>
    <t>Asset management, leveraging, return on assets and return on net worth also need to be evaluated for the complete strategic business model.</t>
  </si>
  <si>
    <t>Version 01.31.14 blank</t>
  </si>
  <si>
    <t>Other IDC 1</t>
  </si>
  <si>
    <t>Other IDC 2</t>
  </si>
  <si>
    <t>Other IDC 3</t>
  </si>
  <si>
    <t>Other IDC 4</t>
  </si>
  <si>
    <t>Other IDC 5</t>
  </si>
  <si>
    <t>Other IDC 6</t>
  </si>
  <si>
    <t>Other IDC 7</t>
  </si>
  <si>
    <t>Other IDC 8</t>
  </si>
  <si>
    <t>Other IDC 9</t>
  </si>
  <si>
    <t>Other IDC 10</t>
  </si>
  <si>
    <t>Other IDC 11</t>
  </si>
  <si>
    <t>Other IDC 12</t>
  </si>
  <si>
    <t>Total Separate IDC</t>
  </si>
  <si>
    <t>If you want to track additional In-Direct Costs separately, use this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</si>
</sst>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0000"/>
    <numFmt numFmtId="166" formatCode="0.0"/>
    <numFmt numFmtId="167" formatCode="0.0000"/>
    <numFmt numFmtId="168" formatCode="0.0%"/>
    <numFmt numFmtId="169" formatCode="_(* #,##0.0_);_(* \(#,##0.0\);_(* &quot;-&quot;??_);_(@_)"/>
    <numFmt numFmtId="170" formatCode="_(* #,##0_);_(* \(#,##0\);_(* &quot;-&quot;??_);_(@_)"/>
    <numFmt numFmtId="171" formatCode="0.000000"/>
    <numFmt numFmtId="172" formatCode="_(&quot;$&quot;* #,##0_);_(&quot;$&quot;* \(#,##0\);_(&quot;$&quot;* &quot;-&quot;??_);_(@_)"/>
    <numFmt numFmtId="173" formatCode="m/d/yy;@"/>
    <numFmt numFmtId="174" formatCode="#,##0.0"/>
    <numFmt numFmtId="175" formatCode="#,##0.0000"/>
    <numFmt numFmtId="176" formatCode="_(&quot;$&quot;* #,##0.0000_);_(&quot;$&quot;* \(#,##0.0000\);_(&quot;$&quot;* &quot;-&quot;??_);_(@_)"/>
    <numFmt numFmtId="177" formatCode="0_);\(0\)"/>
  </numFmts>
  <fonts count="42" x14ac:knownFonts="1">
    <font>
      <sz val="10"/>
      <name val="Arial"/>
    </font>
    <font>
      <sz val="10"/>
      <name val="Arial"/>
    </font>
    <font>
      <b/>
      <sz val="10"/>
      <name val="Arial"/>
      <family val="2"/>
    </font>
    <font>
      <b/>
      <u/>
      <sz val="11"/>
      <name val="Arial"/>
      <family val="2"/>
    </font>
    <font>
      <b/>
      <sz val="10"/>
      <color indexed="39"/>
      <name val="Arial"/>
      <family val="2"/>
    </font>
    <font>
      <b/>
      <sz val="10"/>
      <color indexed="8"/>
      <name val="Arial"/>
      <family val="2"/>
    </font>
    <font>
      <b/>
      <sz val="10"/>
      <color indexed="12"/>
      <name val="Arial"/>
      <family val="2"/>
    </font>
    <font>
      <sz val="10"/>
      <name val="Arial"/>
    </font>
    <font>
      <b/>
      <u/>
      <sz val="10"/>
      <name val="Arial"/>
      <family val="2"/>
    </font>
    <font>
      <b/>
      <sz val="11"/>
      <name val="Arial"/>
      <family val="2"/>
    </font>
    <font>
      <sz val="10"/>
      <name val="Courier New"/>
      <family val="3"/>
    </font>
    <font>
      <b/>
      <u/>
      <sz val="12"/>
      <name val="Arial"/>
      <family val="2"/>
    </font>
    <font>
      <u/>
      <sz val="10"/>
      <name val="Courier New"/>
      <family val="3"/>
    </font>
    <font>
      <sz val="11"/>
      <name val="Arial"/>
      <family val="2"/>
    </font>
    <font>
      <sz val="12"/>
      <name val="Courier New"/>
      <family val="3"/>
    </font>
    <font>
      <b/>
      <sz val="12"/>
      <name val="Arial"/>
      <family val="2"/>
    </font>
    <font>
      <sz val="8"/>
      <name val="Arial"/>
    </font>
    <font>
      <u/>
      <sz val="10"/>
      <color indexed="12"/>
      <name val="Arial"/>
    </font>
    <font>
      <sz val="10"/>
      <name val="Arial"/>
    </font>
    <font>
      <b/>
      <sz val="11"/>
      <color indexed="12"/>
      <name val="Arial"/>
      <family val="2"/>
    </font>
    <font>
      <b/>
      <i/>
      <sz val="10"/>
      <name val="Arial"/>
      <family val="2"/>
    </font>
    <font>
      <sz val="12"/>
      <name val="Arial"/>
      <family val="2"/>
    </font>
    <font>
      <b/>
      <sz val="14"/>
      <name val="Arial"/>
      <family val="2"/>
    </font>
    <font>
      <b/>
      <u/>
      <sz val="14"/>
      <name val="Arial"/>
      <family val="2"/>
    </font>
    <font>
      <u/>
      <sz val="14"/>
      <name val="Arial"/>
      <family val="2"/>
    </font>
    <font>
      <sz val="14"/>
      <name val="Arial"/>
      <family val="2"/>
    </font>
    <font>
      <sz val="9"/>
      <color indexed="81"/>
      <name val="Tahoma"/>
    </font>
    <font>
      <b/>
      <sz val="9"/>
      <color indexed="81"/>
      <name val="Tahoma"/>
    </font>
    <font>
      <i/>
      <sz val="9"/>
      <color indexed="81"/>
      <name val="Tahoma"/>
      <family val="2"/>
    </font>
    <font>
      <b/>
      <i/>
      <sz val="9"/>
      <color indexed="81"/>
      <name val="Tahoma"/>
      <family val="2"/>
    </font>
    <font>
      <u/>
      <sz val="10"/>
      <name val="Arial"/>
      <family val="2"/>
    </font>
    <font>
      <u/>
      <sz val="10"/>
      <name val="Arial"/>
      <family val="2"/>
    </font>
    <font>
      <i/>
      <sz val="10"/>
      <name val="Arial"/>
      <family val="2"/>
    </font>
    <font>
      <b/>
      <u val="singleAccounting"/>
      <sz val="10"/>
      <name val="Arial"/>
      <family val="2"/>
    </font>
    <font>
      <u val="singleAccounting"/>
      <sz val="10"/>
      <name val="Arial"/>
      <family val="2"/>
    </font>
    <font>
      <sz val="12"/>
      <name val="Arial"/>
      <family val="2"/>
    </font>
    <font>
      <sz val="14"/>
      <name val="Arial"/>
      <family val="2"/>
    </font>
    <font>
      <b/>
      <sz val="24"/>
      <name val="Arial"/>
      <family val="2"/>
    </font>
    <font>
      <u/>
      <sz val="14"/>
      <name val="Arial"/>
      <family val="2"/>
    </font>
    <font>
      <b/>
      <sz val="12"/>
      <name val="Courier New"/>
      <family val="3"/>
    </font>
    <font>
      <sz val="10"/>
      <name val="Arial"/>
    </font>
    <font>
      <u/>
      <sz val="10"/>
      <color theme="11"/>
      <name val="Arial"/>
    </font>
  </fonts>
  <fills count="3">
    <fill>
      <patternFill patternType="none"/>
    </fill>
    <fill>
      <patternFill patternType="gray125"/>
    </fill>
    <fill>
      <patternFill patternType="solid">
        <fgColor indexed="42"/>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ck">
        <color auto="1"/>
      </left>
      <right style="thick">
        <color auto="1"/>
      </right>
      <top style="thick">
        <color auto="1"/>
      </top>
      <bottom style="thick">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ck">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0" fontId="17" fillId="0" borderId="0" applyNumberFormat="0" applyFill="0" applyBorder="0" applyAlignment="0" applyProtection="0">
      <alignment vertical="top"/>
      <protection locked="0"/>
    </xf>
    <xf numFmtId="9" fontId="1" fillId="0" borderId="0" applyFont="0" applyFill="0" applyBorder="0" applyAlignment="0" applyProtection="0"/>
    <xf numFmtId="9" fontId="7"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cellStyleXfs>
  <cellXfs count="309">
    <xf numFmtId="0" fontId="0" fillId="0" borderId="0" xfId="0"/>
    <xf numFmtId="0" fontId="2" fillId="0" borderId="0" xfId="0" applyFont="1" applyProtection="1"/>
    <xf numFmtId="0" fontId="0" fillId="0" borderId="0" xfId="0" applyProtection="1"/>
    <xf numFmtId="8" fontId="2" fillId="0" borderId="0" xfId="0" applyNumberFormat="1" applyFont="1" applyProtection="1"/>
    <xf numFmtId="3" fontId="5" fillId="0" borderId="0" xfId="0" applyNumberFormat="1" applyFont="1" applyProtection="1"/>
    <xf numFmtId="8" fontId="0" fillId="0" borderId="0" xfId="0" applyNumberFormat="1" applyProtection="1"/>
    <xf numFmtId="3" fontId="2" fillId="0" borderId="0" xfId="0" applyNumberFormat="1" applyFont="1" applyProtection="1"/>
    <xf numFmtId="164" fontId="2" fillId="0" borderId="0" xfId="0" applyNumberFormat="1" applyFont="1" applyProtection="1"/>
    <xf numFmtId="164" fontId="2" fillId="0" borderId="0" xfId="0" quotePrefix="1" applyNumberFormat="1" applyFont="1" applyProtection="1"/>
    <xf numFmtId="0" fontId="8" fillId="0" borderId="0" xfId="0" applyFont="1" applyProtection="1"/>
    <xf numFmtId="8" fontId="2" fillId="0" borderId="0" xfId="0" applyNumberFormat="1" applyFont="1" applyAlignment="1" applyProtection="1">
      <alignment horizontal="right"/>
    </xf>
    <xf numFmtId="8" fontId="5" fillId="0" borderId="0" xfId="0" applyNumberFormat="1" applyFont="1" applyAlignment="1" applyProtection="1">
      <alignment horizontal="right"/>
    </xf>
    <xf numFmtId="164" fontId="9" fillId="0" borderId="0" xfId="0" applyNumberFormat="1" applyFont="1" applyProtection="1"/>
    <xf numFmtId="0" fontId="10" fillId="0" borderId="0" xfId="0" applyFont="1"/>
    <xf numFmtId="0" fontId="11" fillId="0" borderId="0" xfId="0" applyFont="1"/>
    <xf numFmtId="0" fontId="10" fillId="0" borderId="0" xfId="0" applyFont="1" applyAlignment="1">
      <alignment horizontal="justify"/>
    </xf>
    <xf numFmtId="0" fontId="9" fillId="0" borderId="0" xfId="0" applyFont="1"/>
    <xf numFmtId="0" fontId="11" fillId="0" borderId="1" xfId="0" applyFont="1" applyBorder="1"/>
    <xf numFmtId="0" fontId="0" fillId="0" borderId="1" xfId="0" applyBorder="1"/>
    <xf numFmtId="0" fontId="12" fillId="0" borderId="1" xfId="0" applyFont="1" applyBorder="1" applyAlignment="1">
      <alignment horizontal="left" indent="2"/>
    </xf>
    <xf numFmtId="0" fontId="15" fillId="0" borderId="1" xfId="0" applyFont="1" applyBorder="1" applyAlignment="1">
      <alignment horizontal="justify"/>
    </xf>
    <xf numFmtId="0" fontId="15" fillId="0" borderId="1" xfId="0" applyFont="1" applyBorder="1"/>
    <xf numFmtId="0" fontId="2" fillId="0" borderId="1" xfId="0" applyFont="1" applyBorder="1" applyProtection="1"/>
    <xf numFmtId="0" fontId="7" fillId="0" borderId="0" xfId="0" applyFont="1"/>
    <xf numFmtId="6" fontId="0" fillId="0" borderId="0" xfId="0" applyNumberFormat="1"/>
    <xf numFmtId="38" fontId="0" fillId="0" borderId="0" xfId="0" applyNumberFormat="1"/>
    <xf numFmtId="0" fontId="2" fillId="0" borderId="1" xfId="0" applyFont="1" applyBorder="1" applyAlignment="1">
      <alignment vertical="top" wrapText="1"/>
    </xf>
    <xf numFmtId="6" fontId="2" fillId="0" borderId="1" xfId="0" applyNumberFormat="1" applyFont="1" applyBorder="1" applyAlignment="1">
      <alignment vertical="top" wrapText="1"/>
    </xf>
    <xf numFmtId="0" fontId="15" fillId="0" borderId="1" xfId="0" applyFont="1" applyBorder="1" applyAlignment="1">
      <alignment vertical="top" wrapText="1"/>
    </xf>
    <xf numFmtId="6" fontId="4" fillId="0" borderId="1" xfId="0" applyNumberFormat="1" applyFont="1" applyBorder="1"/>
    <xf numFmtId="0" fontId="15" fillId="0" borderId="0" xfId="0" applyFont="1"/>
    <xf numFmtId="0" fontId="2" fillId="0" borderId="0" xfId="0" applyFont="1"/>
    <xf numFmtId="0" fontId="2" fillId="0" borderId="0" xfId="0" applyFont="1" applyAlignment="1">
      <alignment horizontal="left"/>
    </xf>
    <xf numFmtId="0" fontId="0" fillId="0" borderId="0" xfId="0" applyAlignment="1" applyProtection="1">
      <alignment horizontal="left"/>
    </xf>
    <xf numFmtId="0" fontId="0" fillId="0" borderId="0" xfId="0" applyAlignment="1">
      <alignment horizontal="left"/>
    </xf>
    <xf numFmtId="169" fontId="2" fillId="0" borderId="0" xfId="1" applyNumberFormat="1" applyFont="1" applyProtection="1"/>
    <xf numFmtId="169" fontId="0" fillId="0" borderId="0" xfId="1" applyNumberFormat="1" applyFont="1"/>
    <xf numFmtId="172" fontId="2" fillId="0" borderId="0" xfId="2" applyNumberFormat="1" applyFont="1" applyProtection="1"/>
    <xf numFmtId="0" fontId="2" fillId="0" borderId="0" xfId="0" applyFont="1" applyAlignment="1" applyProtection="1">
      <alignment wrapText="1"/>
    </xf>
    <xf numFmtId="0" fontId="2" fillId="0" borderId="0" xfId="0" applyFont="1" applyAlignment="1">
      <alignment wrapText="1"/>
    </xf>
    <xf numFmtId="164" fontId="3" fillId="0" borderId="0" xfId="0" applyNumberFormat="1" applyFont="1" applyAlignment="1" applyProtection="1">
      <alignment wrapText="1"/>
    </xf>
    <xf numFmtId="0" fontId="0" fillId="0" borderId="0" xfId="0" applyAlignment="1">
      <alignment wrapText="1"/>
    </xf>
    <xf numFmtId="0" fontId="9" fillId="0" borderId="0" xfId="0" applyFont="1" applyAlignment="1">
      <alignment wrapText="1"/>
    </xf>
    <xf numFmtId="8" fontId="9" fillId="0" borderId="0" xfId="0" applyNumberFormat="1" applyFont="1"/>
    <xf numFmtId="0" fontId="13" fillId="0" borderId="0" xfId="0" applyFont="1"/>
    <xf numFmtId="38" fontId="9" fillId="0" borderId="0" xfId="0" applyNumberFormat="1" applyFont="1" applyProtection="1"/>
    <xf numFmtId="170" fontId="2" fillId="0" borderId="0" xfId="1" applyNumberFormat="1" applyFont="1" applyProtection="1"/>
    <xf numFmtId="6" fontId="2" fillId="0" borderId="1" xfId="0" applyNumberFormat="1" applyFont="1" applyBorder="1" applyProtection="1">
      <protection locked="0"/>
    </xf>
    <xf numFmtId="0" fontId="2" fillId="0" borderId="1" xfId="0" applyFont="1" applyBorder="1" applyAlignment="1">
      <alignment wrapText="1"/>
    </xf>
    <xf numFmtId="1" fontId="0" fillId="0" borderId="0" xfId="0" applyNumberFormat="1" applyAlignment="1">
      <alignment wrapText="1"/>
    </xf>
    <xf numFmtId="38" fontId="2" fillId="0" borderId="0" xfId="0" applyNumberFormat="1" applyFont="1" applyAlignment="1" applyProtection="1">
      <alignment wrapText="1"/>
    </xf>
    <xf numFmtId="3" fontId="0" fillId="0" borderId="0" xfId="0" applyNumberFormat="1" applyProtection="1"/>
    <xf numFmtId="164" fontId="2" fillId="0" borderId="2" xfId="0" applyNumberFormat="1" applyFont="1" applyBorder="1" applyAlignment="1" applyProtection="1">
      <alignment horizontal="left" wrapText="1"/>
    </xf>
    <xf numFmtId="8" fontId="2" fillId="0" borderId="2" xfId="0" applyNumberFormat="1" applyFont="1" applyBorder="1" applyAlignment="1" applyProtection="1">
      <alignment horizontal="left" wrapText="1"/>
    </xf>
    <xf numFmtId="8" fontId="2" fillId="0" borderId="2" xfId="0" applyNumberFormat="1" applyFont="1" applyBorder="1" applyAlignment="1" applyProtection="1">
      <alignment wrapText="1"/>
    </xf>
    <xf numFmtId="8" fontId="9" fillId="0" borderId="0" xfId="0" applyNumberFormat="1" applyFont="1" applyProtection="1"/>
    <xf numFmtId="8" fontId="2" fillId="0" borderId="1" xfId="0" applyNumberFormat="1" applyFont="1" applyBorder="1"/>
    <xf numFmtId="0" fontId="0" fillId="0" borderId="3" xfId="0" applyBorder="1"/>
    <xf numFmtId="0" fontId="0" fillId="0" borderId="0" xfId="0" applyBorder="1"/>
    <xf numFmtId="0" fontId="7" fillId="0" borderId="4" xfId="0" applyFont="1" applyBorder="1"/>
    <xf numFmtId="0" fontId="7" fillId="0" borderId="3" xfId="0" applyFont="1" applyBorder="1"/>
    <xf numFmtId="167" fontId="2" fillId="0" borderId="0" xfId="0" applyNumberFormat="1" applyFont="1"/>
    <xf numFmtId="167" fontId="2" fillId="0" borderId="0" xfId="0" applyNumberFormat="1" applyFont="1" applyProtection="1"/>
    <xf numFmtId="167" fontId="0" fillId="0" borderId="0" xfId="0" applyNumberFormat="1"/>
    <xf numFmtId="0" fontId="2" fillId="0" borderId="0" xfId="0" applyFont="1" applyAlignment="1" applyProtection="1">
      <alignment horizontal="left"/>
    </xf>
    <xf numFmtId="0" fontId="2" fillId="0" borderId="0" xfId="0" applyFont="1" applyAlignment="1" applyProtection="1">
      <alignment horizontal="left" wrapText="1"/>
    </xf>
    <xf numFmtId="0" fontId="8" fillId="0" borderId="0" xfId="0" applyFont="1" applyAlignment="1" applyProtection="1">
      <alignment horizontal="left"/>
    </xf>
    <xf numFmtId="167" fontId="2" fillId="0" borderId="0" xfId="0" applyNumberFormat="1" applyFont="1" applyAlignment="1" applyProtection="1">
      <alignment horizontal="left"/>
    </xf>
    <xf numFmtId="0" fontId="2" fillId="0" borderId="1" xfId="0" applyFont="1" applyBorder="1" applyAlignment="1" applyProtection="1">
      <alignment horizontal="left"/>
    </xf>
    <xf numFmtId="164" fontId="9" fillId="0" borderId="0" xfId="0" applyNumberFormat="1" applyFont="1" applyAlignment="1" applyProtection="1">
      <alignment horizontal="left"/>
    </xf>
    <xf numFmtId="164" fontId="3" fillId="0" borderId="0" xfId="0" applyNumberFormat="1" applyFont="1" applyAlignment="1" applyProtection="1">
      <alignment horizontal="left" wrapText="1"/>
    </xf>
    <xf numFmtId="164" fontId="9" fillId="0" borderId="0" xfId="0" applyNumberFormat="1" applyFont="1" applyAlignment="1" applyProtection="1">
      <alignment horizontal="left" wrapText="1"/>
    </xf>
    <xf numFmtId="0" fontId="9" fillId="0" borderId="0" xfId="0" applyFont="1" applyAlignment="1" applyProtection="1">
      <alignment horizontal="left"/>
    </xf>
    <xf numFmtId="10" fontId="6" fillId="0" borderId="0" xfId="5" applyNumberFormat="1" applyFont="1" applyProtection="1"/>
    <xf numFmtId="8" fontId="6" fillId="0" borderId="0" xfId="0" applyNumberFormat="1" applyFont="1" applyProtection="1"/>
    <xf numFmtId="9" fontId="9" fillId="0" borderId="0" xfId="5" applyFont="1" applyAlignment="1" applyProtection="1">
      <alignment horizontal="right" vertical="center"/>
    </xf>
    <xf numFmtId="167" fontId="9" fillId="0" borderId="0" xfId="0" applyNumberFormat="1" applyFont="1" applyProtection="1"/>
    <xf numFmtId="6" fontId="9" fillId="0" borderId="0" xfId="0" applyNumberFormat="1" applyFont="1" applyProtection="1"/>
    <xf numFmtId="0" fontId="7" fillId="0" borderId="5" xfId="0" applyNumberFormat="1" applyFont="1" applyFill="1" applyBorder="1" applyAlignment="1" applyProtection="1">
      <alignment wrapText="1"/>
    </xf>
    <xf numFmtId="0" fontId="7" fillId="0" borderId="0" xfId="0" applyFont="1" applyAlignment="1">
      <alignment wrapText="1"/>
    </xf>
    <xf numFmtId="164" fontId="7" fillId="0" borderId="0" xfId="0" applyNumberFormat="1" applyFont="1"/>
    <xf numFmtId="0" fontId="1" fillId="0" borderId="0" xfId="0" applyFont="1"/>
    <xf numFmtId="0" fontId="1" fillId="0" borderId="0" xfId="0" applyFont="1" applyAlignment="1">
      <alignment wrapText="1"/>
    </xf>
    <xf numFmtId="0" fontId="18" fillId="0" borderId="0" xfId="0" applyFont="1"/>
    <xf numFmtId="8" fontId="5" fillId="0" borderId="1" xfId="0" applyNumberFormat="1" applyFont="1" applyBorder="1" applyProtection="1"/>
    <xf numFmtId="6" fontId="2" fillId="0" borderId="0" xfId="0" applyNumberFormat="1" applyFont="1" applyProtection="1"/>
    <xf numFmtId="170" fontId="20" fillId="0" borderId="0" xfId="1" applyNumberFormat="1" applyFont="1" applyProtection="1"/>
    <xf numFmtId="167" fontId="2" fillId="0" borderId="1" xfId="0" applyNumberFormat="1" applyFont="1" applyBorder="1"/>
    <xf numFmtId="0" fontId="2" fillId="0" borderId="6" xfId="0" applyNumberFormat="1" applyFont="1" applyFill="1" applyBorder="1" applyAlignment="1" applyProtection="1">
      <alignment wrapText="1"/>
    </xf>
    <xf numFmtId="0" fontId="2" fillId="0" borderId="7" xfId="0" applyNumberFormat="1" applyFont="1" applyFill="1" applyBorder="1" applyAlignment="1" applyProtection="1">
      <alignment wrapText="1"/>
    </xf>
    <xf numFmtId="0" fontId="2" fillId="0" borderId="8" xfId="0" applyNumberFormat="1" applyFont="1" applyFill="1" applyBorder="1" applyAlignment="1" applyProtection="1">
      <alignment wrapText="1"/>
    </xf>
    <xf numFmtId="0" fontId="2" fillId="0" borderId="9" xfId="0" applyNumberFormat="1" applyFont="1" applyFill="1" applyBorder="1" applyAlignment="1" applyProtection="1">
      <alignment wrapText="1"/>
    </xf>
    <xf numFmtId="0" fontId="2" fillId="0" borderId="9" xfId="0" applyNumberFormat="1" applyFont="1" applyFill="1" applyBorder="1" applyAlignment="1" applyProtection="1"/>
    <xf numFmtId="3" fontId="2" fillId="0" borderId="9" xfId="0" applyNumberFormat="1" applyFont="1" applyFill="1" applyBorder="1" applyAlignment="1" applyProtection="1"/>
    <xf numFmtId="171" fontId="2" fillId="0" borderId="1" xfId="0" applyNumberFormat="1" applyFont="1" applyFill="1" applyBorder="1" applyAlignment="1" applyProtection="1"/>
    <xf numFmtId="0" fontId="2" fillId="0" borderId="10" xfId="0" applyFont="1" applyBorder="1" applyAlignment="1">
      <alignment wrapText="1"/>
    </xf>
    <xf numFmtId="0" fontId="2" fillId="0" borderId="1" xfId="0" applyNumberFormat="1" applyFont="1" applyFill="1" applyBorder="1" applyAlignment="1" applyProtection="1">
      <alignment wrapText="1"/>
    </xf>
    <xf numFmtId="3" fontId="2" fillId="0" borderId="1" xfId="0" applyNumberFormat="1" applyFont="1" applyFill="1" applyBorder="1" applyAlignment="1" applyProtection="1"/>
    <xf numFmtId="3" fontId="2" fillId="0" borderId="1" xfId="0" applyNumberFormat="1" applyFont="1" applyBorder="1"/>
    <xf numFmtId="0" fontId="2" fillId="0" borderId="11" xfId="0" applyFont="1" applyBorder="1" applyAlignment="1">
      <alignment wrapText="1"/>
    </xf>
    <xf numFmtId="6" fontId="2" fillId="0" borderId="0" xfId="0" applyNumberFormat="1" applyFont="1" applyAlignment="1" applyProtection="1">
      <alignment horizontal="right"/>
    </xf>
    <xf numFmtId="6" fontId="5" fillId="0" borderId="0" xfId="0" applyNumberFormat="1" applyFont="1" applyAlignment="1" applyProtection="1">
      <alignment horizontal="right"/>
    </xf>
    <xf numFmtId="2" fontId="9" fillId="0" borderId="0" xfId="0" applyNumberFormat="1" applyFont="1" applyProtection="1"/>
    <xf numFmtId="0" fontId="11" fillId="0" borderId="0" xfId="0" applyFont="1" applyAlignment="1" applyProtection="1">
      <alignment horizontal="left"/>
    </xf>
    <xf numFmtId="10" fontId="2" fillId="0" borderId="0" xfId="5" applyNumberFormat="1" applyFont="1" applyProtection="1"/>
    <xf numFmtId="4" fontId="0" fillId="0" borderId="0" xfId="0" applyNumberFormat="1" applyAlignment="1">
      <alignment horizontal="left"/>
    </xf>
    <xf numFmtId="10" fontId="0" fillId="0" borderId="0" xfId="0" applyNumberFormat="1"/>
    <xf numFmtId="172" fontId="2" fillId="0" borderId="0" xfId="0" applyNumberFormat="1" applyFont="1" applyProtection="1"/>
    <xf numFmtId="9" fontId="19" fillId="0" borderId="0" xfId="0" applyNumberFormat="1" applyFont="1" applyBorder="1" applyAlignment="1">
      <alignment horizontal="center" wrapText="1"/>
    </xf>
    <xf numFmtId="8" fontId="9" fillId="0" borderId="12" xfId="0" applyNumberFormat="1" applyFont="1" applyBorder="1"/>
    <xf numFmtId="8" fontId="9" fillId="0" borderId="13" xfId="0" applyNumberFormat="1" applyFont="1" applyBorder="1"/>
    <xf numFmtId="8" fontId="9" fillId="0" borderId="14" xfId="0" applyNumberFormat="1" applyFont="1" applyBorder="1"/>
    <xf numFmtId="8" fontId="9" fillId="0" borderId="15" xfId="0" applyNumberFormat="1" applyFont="1" applyBorder="1"/>
    <xf numFmtId="8" fontId="9" fillId="0" borderId="0" xfId="0" applyNumberFormat="1" applyFont="1" applyBorder="1"/>
    <xf numFmtId="8" fontId="9" fillId="0" borderId="16" xfId="0" applyNumberFormat="1" applyFont="1" applyBorder="1"/>
    <xf numFmtId="8" fontId="9" fillId="0" borderId="4" xfId="0" applyNumberFormat="1" applyFont="1" applyBorder="1"/>
    <xf numFmtId="8" fontId="9" fillId="0" borderId="3" xfId="0" applyNumberFormat="1" applyFont="1" applyBorder="1"/>
    <xf numFmtId="8" fontId="9" fillId="0" borderId="17" xfId="0" applyNumberFormat="1" applyFont="1" applyBorder="1"/>
    <xf numFmtId="0" fontId="9" fillId="0" borderId="0" xfId="0" applyFont="1" applyAlignment="1">
      <alignment horizontal="center" wrapText="1"/>
    </xf>
    <xf numFmtId="0" fontId="3" fillId="0" borderId="0" xfId="0" applyFont="1" applyAlignment="1">
      <alignment wrapText="1"/>
    </xf>
    <xf numFmtId="168" fontId="9" fillId="0" borderId="0" xfId="5" applyNumberFormat="1" applyFont="1" applyAlignment="1" applyProtection="1">
      <alignment horizontal="right" vertical="center"/>
    </xf>
    <xf numFmtId="176" fontId="15" fillId="0" borderId="0" xfId="2" applyNumberFormat="1" applyFont="1"/>
    <xf numFmtId="170" fontId="2" fillId="0" borderId="0" xfId="0" applyNumberFormat="1" applyFont="1" applyAlignment="1" applyProtection="1">
      <alignment horizontal="left"/>
    </xf>
    <xf numFmtId="170" fontId="0" fillId="0" borderId="0" xfId="1" applyNumberFormat="1" applyFont="1"/>
    <xf numFmtId="0" fontId="5" fillId="0" borderId="6" xfId="0" applyNumberFormat="1" applyFont="1" applyFill="1" applyBorder="1" applyAlignment="1" applyProtection="1">
      <alignment wrapText="1"/>
    </xf>
    <xf numFmtId="0" fontId="5" fillId="0" borderId="9" xfId="0" applyNumberFormat="1" applyFont="1" applyFill="1" applyBorder="1" applyAlignment="1" applyProtection="1">
      <protection locked="0"/>
    </xf>
    <xf numFmtId="0" fontId="2" fillId="0" borderId="18" xfId="0" applyFont="1" applyBorder="1" applyAlignment="1">
      <alignment vertical="top" wrapText="1"/>
    </xf>
    <xf numFmtId="165" fontId="7" fillId="0" borderId="0" xfId="0" applyNumberFormat="1" applyFont="1"/>
    <xf numFmtId="0" fontId="2" fillId="0" borderId="0" xfId="0" applyFont="1" applyFill="1" applyBorder="1" applyAlignment="1">
      <alignment vertical="top" wrapText="1"/>
    </xf>
    <xf numFmtId="0" fontId="7" fillId="0" borderId="0" xfId="0" applyFont="1" applyBorder="1"/>
    <xf numFmtId="0" fontId="2" fillId="0" borderId="1" xfId="0" applyFont="1" applyBorder="1"/>
    <xf numFmtId="0" fontId="0" fillId="0" borderId="0" xfId="0" applyFill="1" applyBorder="1"/>
    <xf numFmtId="0" fontId="21" fillId="0" borderId="0" xfId="0" applyFont="1" applyAlignment="1">
      <alignment wrapText="1"/>
    </xf>
    <xf numFmtId="174" fontId="9" fillId="2" borderId="1" xfId="0" applyNumberFormat="1" applyFont="1" applyFill="1" applyBorder="1" applyProtection="1">
      <protection locked="0"/>
    </xf>
    <xf numFmtId="0" fontId="21" fillId="0" borderId="0" xfId="0" applyFont="1"/>
    <xf numFmtId="164" fontId="21" fillId="0" borderId="0" xfId="0" applyNumberFormat="1" applyFont="1"/>
    <xf numFmtId="176" fontId="2" fillId="0" borderId="6" xfId="2" applyNumberFormat="1" applyFont="1" applyBorder="1" applyAlignment="1">
      <alignment wrapText="1"/>
    </xf>
    <xf numFmtId="1" fontId="4" fillId="0" borderId="0" xfId="0" applyNumberFormat="1" applyFont="1" applyProtection="1">
      <protection locked="0"/>
    </xf>
    <xf numFmtId="176" fontId="2" fillId="0" borderId="19" xfId="2" applyNumberFormat="1" applyFont="1" applyBorder="1" applyAlignment="1">
      <alignment wrapText="1"/>
    </xf>
    <xf numFmtId="176" fontId="2" fillId="0" borderId="9" xfId="2" applyNumberFormat="1" applyFont="1" applyBorder="1" applyAlignment="1">
      <alignment wrapText="1"/>
    </xf>
    <xf numFmtId="176" fontId="2" fillId="0" borderId="1" xfId="2" applyNumberFormat="1" applyFont="1" applyBorder="1" applyAlignment="1">
      <alignment wrapText="1"/>
    </xf>
    <xf numFmtId="176" fontId="2" fillId="0" borderId="0" xfId="2" applyNumberFormat="1" applyFont="1" applyAlignment="1">
      <alignment wrapText="1"/>
    </xf>
    <xf numFmtId="176" fontId="2" fillId="0" borderId="0" xfId="2" applyNumberFormat="1" applyFont="1"/>
    <xf numFmtId="3" fontId="9" fillId="2" borderId="1" xfId="0" applyNumberFormat="1" applyFont="1" applyFill="1" applyBorder="1" applyProtection="1">
      <protection locked="0"/>
    </xf>
    <xf numFmtId="172" fontId="9" fillId="2" borderId="1" xfId="2" applyNumberFormat="1" applyFont="1" applyFill="1" applyBorder="1" applyProtection="1">
      <protection locked="0"/>
    </xf>
    <xf numFmtId="44" fontId="9" fillId="2" borderId="1" xfId="2" applyNumberFormat="1" applyFont="1" applyFill="1" applyBorder="1" applyProtection="1">
      <protection locked="0"/>
    </xf>
    <xf numFmtId="0" fontId="2" fillId="0" borderId="0" xfId="0" applyFont="1" applyBorder="1" applyAlignment="1">
      <alignment wrapText="1"/>
    </xf>
    <xf numFmtId="0" fontId="2" fillId="0" borderId="0" xfId="0" applyFont="1" applyBorder="1"/>
    <xf numFmtId="175" fontId="9" fillId="2" borderId="1" xfId="0" applyNumberFormat="1" applyFont="1" applyFill="1" applyBorder="1" applyProtection="1">
      <protection locked="0"/>
    </xf>
    <xf numFmtId="3" fontId="9" fillId="2" borderId="1" xfId="0" applyNumberFormat="1" applyFont="1" applyFill="1" applyBorder="1" applyAlignment="1" applyProtection="1">
      <alignment wrapText="1"/>
      <protection locked="0"/>
    </xf>
    <xf numFmtId="4" fontId="9" fillId="2" borderId="1" xfId="0" applyNumberFormat="1" applyFont="1" applyFill="1" applyBorder="1" applyAlignment="1" applyProtection="1">
      <alignment wrapText="1"/>
      <protection locked="0"/>
    </xf>
    <xf numFmtId="175" fontId="9" fillId="2" borderId="1" xfId="0" applyNumberFormat="1" applyFont="1" applyFill="1" applyBorder="1" applyAlignment="1" applyProtection="1">
      <alignment wrapText="1"/>
      <protection locked="0"/>
    </xf>
    <xf numFmtId="3" fontId="9" fillId="2" borderId="1" xfId="0" applyNumberFormat="1" applyFont="1" applyFill="1" applyBorder="1" applyAlignment="1" applyProtection="1">
      <alignment horizontal="center" wrapText="1"/>
      <protection locked="0"/>
    </xf>
    <xf numFmtId="44" fontId="9" fillId="2" borderId="1" xfId="2" applyNumberFormat="1" applyFont="1" applyFill="1" applyBorder="1" applyAlignment="1" applyProtection="1">
      <alignment horizontal="center"/>
      <protection locked="0"/>
    </xf>
    <xf numFmtId="175" fontId="9" fillId="2" borderId="1" xfId="0" applyNumberFormat="1" applyFont="1" applyFill="1" applyBorder="1" applyAlignment="1" applyProtection="1">
      <alignment horizontal="center" wrapText="1"/>
      <protection locked="0"/>
    </xf>
    <xf numFmtId="9" fontId="9" fillId="2" borderId="1" xfId="5" applyFont="1" applyFill="1" applyBorder="1" applyAlignment="1" applyProtection="1">
      <alignment horizontal="center" wrapText="1"/>
      <protection locked="0"/>
    </xf>
    <xf numFmtId="3" fontId="9" fillId="2" borderId="1" xfId="0" applyNumberFormat="1" applyFont="1" applyFill="1" applyBorder="1" applyAlignment="1" applyProtection="1">
      <alignment horizontal="center"/>
      <protection locked="0"/>
    </xf>
    <xf numFmtId="164" fontId="9" fillId="0" borderId="0" xfId="0" applyNumberFormat="1" applyFont="1" applyBorder="1" applyAlignment="1" applyProtection="1">
      <alignment horizontal="left"/>
    </xf>
    <xf numFmtId="176" fontId="2" fillId="0" borderId="0" xfId="2" applyNumberFormat="1" applyFont="1" applyBorder="1" applyAlignment="1">
      <alignment wrapText="1"/>
    </xf>
    <xf numFmtId="4" fontId="9" fillId="2" borderId="1" xfId="0" applyNumberFormat="1" applyFont="1" applyFill="1" applyBorder="1" applyAlignment="1" applyProtection="1">
      <alignment horizontal="center" wrapText="1"/>
      <protection locked="0"/>
    </xf>
    <xf numFmtId="166" fontId="2" fillId="0" borderId="1" xfId="0" applyNumberFormat="1" applyFont="1" applyBorder="1" applyAlignment="1">
      <alignment horizontal="center" wrapText="1"/>
    </xf>
    <xf numFmtId="172" fontId="2" fillId="0" borderId="1" xfId="2" applyNumberFormat="1" applyFont="1" applyBorder="1" applyAlignment="1">
      <alignment horizontal="center" wrapText="1"/>
    </xf>
    <xf numFmtId="0" fontId="22" fillId="0" borderId="0" xfId="0" applyFont="1"/>
    <xf numFmtId="0" fontId="22" fillId="0" borderId="0" xfId="0" applyFont="1" applyAlignment="1" applyProtection="1">
      <alignment horizontal="left"/>
    </xf>
    <xf numFmtId="1" fontId="0" fillId="0" borderId="0" xfId="0" applyNumberFormat="1"/>
    <xf numFmtId="172" fontId="16" fillId="0" borderId="0" xfId="2" applyNumberFormat="1" applyFont="1"/>
    <xf numFmtId="0" fontId="9" fillId="0" borderId="1" xfId="0" applyFont="1" applyBorder="1" applyProtection="1"/>
    <xf numFmtId="3" fontId="2" fillId="0" borderId="1" xfId="0" applyNumberFormat="1" applyFont="1" applyFill="1" applyBorder="1" applyAlignment="1" applyProtection="1">
      <alignment wrapText="1"/>
    </xf>
    <xf numFmtId="0" fontId="2" fillId="0" borderId="0" xfId="0" applyFont="1" applyAlignment="1">
      <alignment horizontal="center"/>
    </xf>
    <xf numFmtId="0" fontId="2" fillId="0" borderId="1" xfId="0" applyFont="1" applyBorder="1" applyAlignment="1" applyProtection="1">
      <alignment wrapText="1"/>
    </xf>
    <xf numFmtId="0" fontId="30" fillId="0" borderId="0" xfId="0" applyFont="1" applyAlignment="1">
      <alignment horizontal="center"/>
    </xf>
    <xf numFmtId="8" fontId="0" fillId="0" borderId="0" xfId="0" applyNumberFormat="1"/>
    <xf numFmtId="0" fontId="22" fillId="0" borderId="3" xfId="0" applyFont="1" applyBorder="1" applyAlignment="1">
      <alignment wrapText="1"/>
    </xf>
    <xf numFmtId="0" fontId="22" fillId="0" borderId="3" xfId="0" applyFont="1" applyBorder="1" applyAlignment="1"/>
    <xf numFmtId="0" fontId="25" fillId="0" borderId="3" xfId="0" applyFont="1" applyBorder="1" applyAlignment="1"/>
    <xf numFmtId="0" fontId="25" fillId="0" borderId="0" xfId="0" applyFont="1" applyAlignment="1"/>
    <xf numFmtId="0" fontId="2" fillId="0" borderId="1" xfId="0" applyFont="1" applyBorder="1" applyAlignment="1">
      <alignment horizontal="center" wrapText="1"/>
    </xf>
    <xf numFmtId="0" fontId="0" fillId="0" borderId="0" xfId="0" applyAlignment="1">
      <alignment horizontal="center" wrapText="1"/>
    </xf>
    <xf numFmtId="3" fontId="9" fillId="0" borderId="0" xfId="0" applyNumberFormat="1" applyFont="1"/>
    <xf numFmtId="0" fontId="0" fillId="0" borderId="0" xfId="0" applyAlignment="1">
      <alignment horizontal="center"/>
    </xf>
    <xf numFmtId="0" fontId="3" fillId="0" borderId="0" xfId="0" applyFont="1" applyAlignment="1">
      <alignment horizontal="center"/>
    </xf>
    <xf numFmtId="170" fontId="5" fillId="0" borderId="9" xfId="1" applyNumberFormat="1" applyFont="1" applyFill="1" applyBorder="1" applyAlignment="1" applyProtection="1">
      <protection locked="0"/>
    </xf>
    <xf numFmtId="0" fontId="0" fillId="0" borderId="0" xfId="0" applyAlignment="1" applyProtection="1">
      <alignment horizontal="center" wrapText="1"/>
    </xf>
    <xf numFmtId="0" fontId="2" fillId="0" borderId="0" xfId="0" applyFont="1" applyAlignment="1" applyProtection="1">
      <alignment horizontal="center"/>
    </xf>
    <xf numFmtId="0" fontId="0" fillId="0" borderId="0" xfId="0" applyAlignment="1" applyProtection="1">
      <alignment horizontal="center"/>
    </xf>
    <xf numFmtId="43" fontId="2" fillId="0" borderId="0" xfId="0" applyNumberFormat="1" applyFont="1" applyAlignment="1" applyProtection="1">
      <alignment horizontal="center"/>
    </xf>
    <xf numFmtId="43" fontId="2" fillId="0" borderId="0" xfId="1" applyNumberFormat="1" applyFont="1" applyAlignment="1" applyProtection="1">
      <alignment horizontal="center"/>
    </xf>
    <xf numFmtId="43" fontId="2" fillId="0" borderId="0" xfId="1" applyNumberFormat="1" applyFont="1" applyAlignment="1" applyProtection="1">
      <alignment horizontal="center"/>
      <protection locked="0"/>
    </xf>
    <xf numFmtId="3" fontId="2" fillId="0" borderId="0" xfId="0" applyNumberFormat="1" applyFont="1" applyAlignment="1" applyProtection="1">
      <alignment horizontal="center"/>
    </xf>
    <xf numFmtId="8" fontId="5" fillId="0" borderId="1" xfId="0" applyNumberFormat="1" applyFont="1" applyBorder="1" applyAlignment="1" applyProtection="1">
      <alignment horizontal="center"/>
    </xf>
    <xf numFmtId="8" fontId="5" fillId="0" borderId="0" xfId="0" applyNumberFormat="1" applyFont="1" applyAlignment="1" applyProtection="1">
      <alignment horizontal="center"/>
    </xf>
    <xf numFmtId="173" fontId="9" fillId="2" borderId="1" xfId="2" applyNumberFormat="1" applyFont="1" applyFill="1" applyBorder="1" applyAlignment="1" applyProtection="1">
      <alignment horizontal="center"/>
      <protection locked="0"/>
    </xf>
    <xf numFmtId="169" fontId="2" fillId="0" borderId="0" xfId="1" applyNumberFormat="1" applyFont="1" applyAlignment="1" applyProtection="1">
      <alignment horizontal="center"/>
    </xf>
    <xf numFmtId="0" fontId="22" fillId="0" borderId="0" xfId="0" applyFont="1" applyAlignment="1">
      <alignment horizontal="left"/>
    </xf>
    <xf numFmtId="0" fontId="7" fillId="0" borderId="9" xfId="0" applyNumberFormat="1" applyFont="1" applyFill="1" applyBorder="1" applyAlignment="1" applyProtection="1">
      <alignment horizontal="left" wrapText="1"/>
    </xf>
    <xf numFmtId="0" fontId="7" fillId="0" borderId="1" xfId="0" applyNumberFormat="1" applyFont="1" applyFill="1" applyBorder="1" applyAlignment="1" applyProtection="1">
      <alignment horizontal="left" wrapText="1"/>
    </xf>
    <xf numFmtId="172" fontId="9" fillId="0" borderId="1" xfId="0" applyNumberFormat="1" applyFont="1" applyBorder="1" applyAlignment="1">
      <alignment vertical="top" wrapText="1"/>
    </xf>
    <xf numFmtId="172" fontId="0" fillId="0" borderId="0" xfId="0" applyNumberFormat="1"/>
    <xf numFmtId="172" fontId="15" fillId="0" borderId="1" xfId="0" applyNumberFormat="1" applyFont="1" applyBorder="1"/>
    <xf numFmtId="0" fontId="13" fillId="0" borderId="0" xfId="0" applyFont="1" applyAlignment="1">
      <alignment horizontal="left"/>
    </xf>
    <xf numFmtId="0" fontId="31" fillId="0" borderId="0" xfId="0" applyFont="1"/>
    <xf numFmtId="172" fontId="0" fillId="0" borderId="0" xfId="0" applyNumberFormat="1" applyBorder="1"/>
    <xf numFmtId="3" fontId="9" fillId="0" borderId="0" xfId="0" applyNumberFormat="1" applyFont="1" applyAlignment="1">
      <alignment wrapText="1"/>
    </xf>
    <xf numFmtId="0" fontId="7" fillId="0" borderId="0" xfId="0" applyFont="1" applyAlignment="1">
      <alignment horizontal="left"/>
    </xf>
    <xf numFmtId="4" fontId="2" fillId="0" borderId="0" xfId="0" applyNumberFormat="1" applyFont="1" applyAlignment="1" applyProtection="1">
      <alignment wrapText="1"/>
    </xf>
    <xf numFmtId="10" fontId="9" fillId="2" borderId="1" xfId="5" applyNumberFormat="1" applyFont="1" applyFill="1" applyBorder="1" applyAlignment="1" applyProtection="1">
      <alignment wrapText="1"/>
      <protection locked="0"/>
    </xf>
    <xf numFmtId="167" fontId="32" fillId="0" borderId="0" xfId="0" applyNumberFormat="1" applyFont="1" applyProtection="1"/>
    <xf numFmtId="6" fontId="2" fillId="0" borderId="0" xfId="0" applyNumberFormat="1" applyFont="1" applyAlignment="1" applyProtection="1">
      <alignment horizontal="left"/>
    </xf>
    <xf numFmtId="0" fontId="32" fillId="0" borderId="0" xfId="0" applyFont="1" applyProtection="1"/>
    <xf numFmtId="3" fontId="0" fillId="0" borderId="0" xfId="0" applyNumberFormat="1"/>
    <xf numFmtId="3" fontId="2" fillId="0" borderId="0" xfId="0" applyNumberFormat="1" applyFont="1" applyAlignment="1">
      <alignment horizontal="left"/>
    </xf>
    <xf numFmtId="3" fontId="2" fillId="0" borderId="0" xfId="0" applyNumberFormat="1" applyFont="1" applyAlignment="1">
      <alignment wrapText="1"/>
    </xf>
    <xf numFmtId="172" fontId="0" fillId="0" borderId="0" xfId="0" applyNumberFormat="1" applyAlignment="1" applyProtection="1">
      <alignment horizontal="left"/>
    </xf>
    <xf numFmtId="10" fontId="0" fillId="0" borderId="0" xfId="5" applyNumberFormat="1" applyFont="1"/>
    <xf numFmtId="0" fontId="33" fillId="0" borderId="0" xfId="0" applyFont="1" applyAlignment="1" applyProtection="1">
      <alignment horizontal="center"/>
    </xf>
    <xf numFmtId="0" fontId="34" fillId="0" borderId="0" xfId="0" applyFont="1" applyAlignment="1" applyProtection="1">
      <alignment horizontal="center"/>
    </xf>
    <xf numFmtId="0" fontId="34" fillId="0" borderId="0" xfId="0" applyFont="1" applyAlignment="1">
      <alignment horizontal="center"/>
    </xf>
    <xf numFmtId="172" fontId="33" fillId="0" borderId="0" xfId="0" applyNumberFormat="1" applyFont="1" applyAlignment="1" applyProtection="1">
      <alignment horizontal="right"/>
    </xf>
    <xf numFmtId="167" fontId="8" fillId="0" borderId="0" xfId="0" applyNumberFormat="1" applyFont="1" applyAlignment="1" applyProtection="1">
      <alignment horizontal="left"/>
    </xf>
    <xf numFmtId="0" fontId="30" fillId="0" borderId="0" xfId="0" applyFont="1"/>
    <xf numFmtId="172" fontId="8" fillId="0" borderId="0" xfId="0" applyNumberFormat="1" applyFont="1" applyProtection="1"/>
    <xf numFmtId="172" fontId="30" fillId="0" borderId="0" xfId="0" applyNumberFormat="1" applyFont="1" applyAlignment="1" applyProtection="1">
      <alignment horizontal="left"/>
    </xf>
    <xf numFmtId="0" fontId="8" fillId="0" borderId="0" xfId="0" applyFont="1" applyAlignment="1">
      <alignment horizontal="left"/>
    </xf>
    <xf numFmtId="0" fontId="22" fillId="0" borderId="0" xfId="0" applyFont="1" applyAlignment="1">
      <alignment horizontal="center"/>
    </xf>
    <xf numFmtId="0" fontId="25" fillId="0" borderId="0" xfId="0" applyFont="1"/>
    <xf numFmtId="3" fontId="22" fillId="2" borderId="1" xfId="0" applyNumberFormat="1" applyFont="1" applyFill="1" applyBorder="1" applyProtection="1">
      <protection locked="0"/>
    </xf>
    <xf numFmtId="177" fontId="22" fillId="2" borderId="1" xfId="1" applyNumberFormat="1" applyFont="1" applyFill="1" applyBorder="1" applyAlignment="1" applyProtection="1">
      <alignment horizontal="center"/>
      <protection locked="0"/>
    </xf>
    <xf numFmtId="173" fontId="22" fillId="2" borderId="1" xfId="0" applyNumberFormat="1" applyFont="1" applyFill="1" applyBorder="1" applyAlignment="1" applyProtection="1">
      <alignment horizontal="center"/>
      <protection locked="0"/>
    </xf>
    <xf numFmtId="0" fontId="0" fillId="0" borderId="0" xfId="0" applyNumberFormat="1"/>
    <xf numFmtId="0" fontId="0" fillId="0" borderId="0" xfId="0" applyAlignment="1"/>
    <xf numFmtId="0" fontId="0" fillId="0" borderId="0" xfId="0" applyNumberFormat="1" applyAlignment="1"/>
    <xf numFmtId="0" fontId="36" fillId="0" borderId="0" xfId="0" applyNumberFormat="1" applyFont="1" applyAlignment="1"/>
    <xf numFmtId="0" fontId="37" fillId="0" borderId="0" xfId="0" applyFont="1"/>
    <xf numFmtId="0" fontId="35" fillId="0" borderId="0" xfId="0" applyFont="1" applyAlignment="1"/>
    <xf numFmtId="0" fontId="1" fillId="0" borderId="0" xfId="0" applyFont="1" applyAlignment="1"/>
    <xf numFmtId="0" fontId="36" fillId="0" borderId="0" xfId="0" applyFont="1" applyAlignment="1"/>
    <xf numFmtId="0" fontId="38" fillId="0" borderId="0" xfId="0" applyNumberFormat="1" applyFont="1" applyAlignment="1"/>
    <xf numFmtId="0" fontId="11" fillId="0" borderId="0" xfId="0" applyFont="1" applyAlignment="1">
      <alignment horizontal="center"/>
    </xf>
    <xf numFmtId="0" fontId="36" fillId="2" borderId="1" xfId="0" applyNumberFormat="1" applyFont="1" applyFill="1" applyBorder="1" applyAlignment="1"/>
    <xf numFmtId="0" fontId="17" fillId="0" borderId="0" xfId="4" applyAlignment="1" applyProtection="1"/>
    <xf numFmtId="3" fontId="15" fillId="0" borderId="0" xfId="0" applyNumberFormat="1" applyFont="1"/>
    <xf numFmtId="172" fontId="39" fillId="0" borderId="1" xfId="0" applyNumberFormat="1" applyFont="1" applyBorder="1" applyAlignment="1">
      <alignment horizontal="right"/>
    </xf>
    <xf numFmtId="2" fontId="9" fillId="0" borderId="0" xfId="0" applyNumberFormat="1" applyFont="1"/>
    <xf numFmtId="0" fontId="15" fillId="0" borderId="0" xfId="0" applyFont="1" applyAlignment="1" applyProtection="1">
      <alignment horizontal="left"/>
    </xf>
    <xf numFmtId="0" fontId="15" fillId="0" borderId="0" xfId="0" applyFont="1" applyProtection="1"/>
    <xf numFmtId="164" fontId="15" fillId="0" borderId="0" xfId="0" applyNumberFormat="1" applyFont="1" applyProtection="1"/>
    <xf numFmtId="8" fontId="15" fillId="0" borderId="0" xfId="0" applyNumberFormat="1" applyFont="1" applyProtection="1"/>
    <xf numFmtId="10" fontId="31" fillId="0" borderId="0" xfId="5" applyNumberFormat="1" applyFont="1"/>
    <xf numFmtId="44" fontId="9" fillId="0" borderId="0" xfId="2" applyFont="1" applyBorder="1" applyAlignment="1">
      <alignment wrapText="1"/>
    </xf>
    <xf numFmtId="1" fontId="9" fillId="0" borderId="0" xfId="0" applyNumberFormat="1" applyFont="1" applyAlignment="1" applyProtection="1">
      <alignment wrapText="1"/>
    </xf>
    <xf numFmtId="9" fontId="22" fillId="0" borderId="0" xfId="0" applyNumberFormat="1" applyFont="1" applyBorder="1" applyAlignment="1">
      <alignment horizontal="center" wrapText="1"/>
    </xf>
    <xf numFmtId="1" fontId="9" fillId="0" borderId="0" xfId="0" applyNumberFormat="1" applyFont="1" applyAlignment="1" applyProtection="1">
      <alignment horizontal="right" wrapText="1"/>
    </xf>
    <xf numFmtId="1" fontId="15" fillId="0" borderId="0" xfId="0" applyNumberFormat="1" applyFont="1"/>
    <xf numFmtId="1" fontId="22" fillId="0" borderId="0" xfId="0" applyNumberFormat="1" applyFont="1" applyAlignment="1">
      <alignment horizontal="center" wrapText="1"/>
    </xf>
    <xf numFmtId="6" fontId="9" fillId="0" borderId="0" xfId="0" applyNumberFormat="1" applyFont="1" applyBorder="1" applyAlignment="1" applyProtection="1">
      <alignment horizontal="left"/>
    </xf>
    <xf numFmtId="0" fontId="0" fillId="0" borderId="0" xfId="0" applyBorder="1" applyAlignment="1">
      <alignment horizontal="left"/>
    </xf>
    <xf numFmtId="0" fontId="11" fillId="0" borderId="0" xfId="0" applyFont="1" applyAlignment="1">
      <alignment horizontal="left"/>
    </xf>
    <xf numFmtId="164" fontId="9" fillId="0" borderId="0" xfId="0" applyNumberFormat="1" applyFont="1" applyBorder="1" applyAlignment="1" applyProtection="1">
      <alignment horizontal="left" wrapText="1"/>
    </xf>
    <xf numFmtId="164" fontId="15" fillId="0" borderId="1" xfId="0" applyNumberFormat="1" applyFont="1" applyBorder="1" applyProtection="1"/>
    <xf numFmtId="164" fontId="23" fillId="0" borderId="1" xfId="0" applyNumberFormat="1" applyFont="1" applyBorder="1" applyAlignment="1" applyProtection="1">
      <alignment horizontal="left"/>
    </xf>
    <xf numFmtId="164" fontId="22" fillId="0" borderId="1" xfId="0" applyNumberFormat="1" applyFont="1" applyBorder="1" applyProtection="1"/>
    <xf numFmtId="164" fontId="23" fillId="0" borderId="0" xfId="0" applyNumberFormat="1" applyFont="1" applyAlignment="1" applyProtection="1">
      <alignment horizontal="left"/>
    </xf>
    <xf numFmtId="164" fontId="15" fillId="0" borderId="1" xfId="0" applyNumberFormat="1" applyFont="1" applyBorder="1" applyAlignment="1" applyProtection="1">
      <alignment horizontal="left"/>
    </xf>
    <xf numFmtId="0" fontId="40" fillId="0" borderId="5" xfId="0" applyNumberFormat="1" applyFont="1" applyFill="1" applyBorder="1" applyAlignment="1" applyProtection="1">
      <alignment wrapText="1"/>
    </xf>
    <xf numFmtId="165" fontId="40" fillId="0" borderId="9" xfId="0" applyNumberFormat="1" applyFont="1" applyFill="1" applyBorder="1" applyAlignment="1" applyProtection="1"/>
    <xf numFmtId="0" fontId="40" fillId="0" borderId="0" xfId="0" applyFont="1" applyAlignment="1">
      <alignment horizontal="left"/>
    </xf>
    <xf numFmtId="0" fontId="40" fillId="0" borderId="0" xfId="0" applyFont="1"/>
    <xf numFmtId="44" fontId="9" fillId="2" borderId="9" xfId="2" applyNumberFormat="1" applyFont="1" applyFill="1" applyBorder="1" applyAlignment="1" applyProtection="1">
      <alignment horizontal="center"/>
      <protection locked="0"/>
    </xf>
    <xf numFmtId="3" fontId="9" fillId="2" borderId="1" xfId="0" applyNumberFormat="1" applyFont="1" applyFill="1" applyBorder="1" applyAlignment="1" applyProtection="1">
      <alignment horizontal="left" wrapText="1"/>
      <protection locked="0"/>
    </xf>
    <xf numFmtId="0" fontId="2" fillId="0" borderId="0" xfId="0" applyFont="1" applyAlignment="1">
      <alignment vertical="top"/>
    </xf>
    <xf numFmtId="0" fontId="2" fillId="0" borderId="0" xfId="0" applyFont="1" applyAlignment="1">
      <alignment vertical="top" wrapText="1"/>
    </xf>
    <xf numFmtId="44" fontId="0" fillId="0" borderId="1" xfId="3" applyFont="1" applyBorder="1"/>
    <xf numFmtId="0" fontId="16" fillId="0" borderId="0" xfId="0" applyFont="1" applyAlignment="1">
      <alignment vertical="top"/>
    </xf>
    <xf numFmtId="0" fontId="16" fillId="0" borderId="0" xfId="0" applyFont="1" applyAlignment="1">
      <alignment wrapText="1"/>
    </xf>
    <xf numFmtId="0" fontId="16" fillId="0" borderId="0" xfId="0" applyFont="1" applyAlignment="1">
      <alignment horizontal="center" vertical="top"/>
    </xf>
    <xf numFmtId="10" fontId="0" fillId="0" borderId="1" xfId="6" applyNumberFormat="1" applyFont="1" applyBorder="1"/>
    <xf numFmtId="6" fontId="0" fillId="0" borderId="1" xfId="3" applyNumberFormat="1" applyFont="1" applyBorder="1"/>
    <xf numFmtId="3" fontId="2" fillId="0" borderId="9" xfId="0" applyNumberFormat="1" applyFont="1" applyFill="1" applyBorder="1" applyAlignment="1" applyProtection="1">
      <alignment wrapText="1"/>
    </xf>
    <xf numFmtId="171" fontId="2" fillId="0" borderId="20" xfId="0" applyNumberFormat="1" applyFont="1" applyBorder="1"/>
    <xf numFmtId="172" fontId="15" fillId="0" borderId="1" xfId="0" applyNumberFormat="1" applyFont="1" applyBorder="1" applyAlignment="1">
      <alignment horizontal="justify"/>
    </xf>
    <xf numFmtId="164" fontId="15" fillId="0" borderId="1" xfId="0" applyNumberFormat="1" applyFont="1" applyBorder="1" applyAlignment="1">
      <alignment horizontal="justify"/>
    </xf>
    <xf numFmtId="0" fontId="2" fillId="0" borderId="6" xfId="0" applyFont="1" applyBorder="1" applyAlignment="1">
      <alignment horizontal="center" vertical="top" wrapText="1"/>
    </xf>
    <xf numFmtId="0" fontId="2" fillId="0" borderId="9" xfId="0" applyFont="1" applyBorder="1" applyAlignment="1">
      <alignment horizontal="center" vertical="top" wrapText="1"/>
    </xf>
    <xf numFmtId="0" fontId="15" fillId="0" borderId="18" xfId="0" applyFont="1" applyBorder="1" applyAlignment="1">
      <alignment horizontal="left" wrapText="1"/>
    </xf>
    <xf numFmtId="0" fontId="15" fillId="0" borderId="26" xfId="0" applyFont="1" applyBorder="1" applyAlignment="1">
      <alignment horizontal="left" wrapText="1"/>
    </xf>
    <xf numFmtId="3" fontId="9" fillId="2" borderId="18" xfId="0" applyNumberFormat="1" applyFont="1" applyFill="1" applyBorder="1" applyAlignment="1" applyProtection="1">
      <alignment horizontal="center"/>
      <protection locked="0"/>
    </xf>
    <xf numFmtId="3" fontId="9" fillId="2" borderId="25" xfId="0" applyNumberFormat="1" applyFont="1" applyFill="1" applyBorder="1" applyAlignment="1" applyProtection="1">
      <alignment horizontal="center"/>
      <protection locked="0"/>
    </xf>
    <xf numFmtId="3" fontId="9" fillId="2" borderId="26" xfId="0" applyNumberFormat="1" applyFont="1" applyFill="1" applyBorder="1" applyAlignment="1" applyProtection="1">
      <alignment horizontal="center"/>
      <protection locked="0"/>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2" fillId="0" borderId="0" xfId="0" applyNumberFormat="1" applyFont="1" applyFill="1" applyBorder="1" applyAlignment="1" applyProtection="1">
      <alignment wrapText="1"/>
    </xf>
    <xf numFmtId="0" fontId="40" fillId="0" borderId="0" xfId="0" applyFont="1" applyAlignment="1">
      <alignment wrapText="1"/>
    </xf>
    <xf numFmtId="0" fontId="15" fillId="0" borderId="3" xfId="0" applyFont="1" applyBorder="1" applyAlignment="1">
      <alignment wrapText="1"/>
    </xf>
    <xf numFmtId="0" fontId="0" fillId="0" borderId="3" xfId="0" applyBorder="1" applyAlignment="1">
      <alignment wrapText="1"/>
    </xf>
    <xf numFmtId="0" fontId="15" fillId="0" borderId="25" xfId="0" applyFont="1" applyBorder="1" applyAlignment="1">
      <alignment wrapText="1"/>
    </xf>
    <xf numFmtId="0" fontId="0" fillId="0" borderId="25" xfId="0" applyBorder="1" applyAlignment="1">
      <alignment wrapText="1"/>
    </xf>
    <xf numFmtId="0" fontId="2" fillId="0" borderId="18" xfId="0" applyFont="1" applyBorder="1" applyAlignment="1">
      <alignment horizontal="center" wrapText="1"/>
    </xf>
    <xf numFmtId="0" fontId="2" fillId="0" borderId="25" xfId="0" applyFont="1" applyBorder="1" applyAlignment="1">
      <alignment horizontal="center" wrapText="1"/>
    </xf>
    <xf numFmtId="0" fontId="15" fillId="0" borderId="27" xfId="0" applyFont="1" applyBorder="1" applyAlignment="1">
      <alignment horizontal="center" wrapText="1"/>
    </xf>
    <xf numFmtId="6" fontId="9" fillId="0" borderId="28" xfId="0" applyNumberFormat="1" applyFont="1" applyBorder="1" applyAlignment="1" applyProtection="1">
      <alignment horizontal="right"/>
    </xf>
    <xf numFmtId="0" fontId="0" fillId="0" borderId="29" xfId="0" applyBorder="1" applyAlignment="1">
      <alignment horizontal="right"/>
    </xf>
    <xf numFmtId="9" fontId="22" fillId="0" borderId="2" xfId="0" applyNumberFormat="1" applyFont="1" applyBorder="1" applyAlignment="1">
      <alignment horizontal="center" wrapText="1"/>
    </xf>
    <xf numFmtId="0" fontId="3" fillId="0" borderId="0" xfId="0" applyFont="1" applyAlignment="1">
      <alignment wrapText="1"/>
    </xf>
    <xf numFmtId="0" fontId="3" fillId="0" borderId="16" xfId="0" applyFont="1" applyBorder="1" applyAlignment="1">
      <alignment wrapText="1"/>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cellXfs>
  <cellStyles count="10">
    <cellStyle name="Comma" xfId="1" builtinId="3"/>
    <cellStyle name="Currency" xfId="2" builtinId="4"/>
    <cellStyle name="Currency 2" xfId="3"/>
    <cellStyle name="Followed Hyperlink" xfId="7" builtinId="9" hidden="1"/>
    <cellStyle name="Followed Hyperlink" xfId="8" builtinId="9" hidden="1"/>
    <cellStyle name="Followed Hyperlink" xfId="9" builtinId="9" hidden="1"/>
    <cellStyle name="Hyperlink" xfId="4" builtinId="8"/>
    <cellStyle name="Normal" xfId="0" builtinId="0"/>
    <cellStyle name="Percent" xfId="5" builtinId="5"/>
    <cellStyle name="Percent 2" xfId="6"/>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xdr:row>
      <xdr:rowOff>25400</xdr:rowOff>
    </xdr:from>
    <xdr:to>
      <xdr:col>6</xdr:col>
      <xdr:colOff>279400</xdr:colOff>
      <xdr:row>12</xdr:row>
      <xdr:rowOff>12700</xdr:rowOff>
    </xdr:to>
    <xdr:pic>
      <xdr:nvPicPr>
        <xdr:cNvPr id="6184" name="Picture 1" descr="msue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900" y="685800"/>
          <a:ext cx="3860800" cy="1358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udek@msu.edu" TargetMode="External"/><Relationship Id="rId2" Type="http://schemas.openxmlformats.org/officeDocument/2006/relationships/hyperlink" Target="mailto:fernan15@msu.edu" TargetMode="External"/><Relationship Id="rId1" Type="http://schemas.openxmlformats.org/officeDocument/2006/relationships/hyperlink" Target="mailto:betz@msu.ed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86"/>
  <sheetViews>
    <sheetView tabSelected="1" zoomScale="125" workbookViewId="0">
      <selection activeCell="B4" sqref="B4"/>
    </sheetView>
  </sheetViews>
  <sheetFormatPr defaultColWidth="8.85546875" defaultRowHeight="12.75" x14ac:dyDescent="0.2"/>
  <cols>
    <col min="1" max="1" width="2.28515625" customWidth="1"/>
    <col min="2" max="2" width="12.140625" customWidth="1"/>
  </cols>
  <sheetData>
    <row r="2" spans="2:11" ht="30" x14ac:dyDescent="0.4">
      <c r="B2" s="232" t="s">
        <v>3</v>
      </c>
    </row>
    <row r="3" spans="2:11" x14ac:dyDescent="0.2">
      <c r="B3" t="s">
        <v>472</v>
      </c>
    </row>
    <row r="14" spans="2:11" x14ac:dyDescent="0.2">
      <c r="B14" s="234" t="s">
        <v>44</v>
      </c>
      <c r="K14" s="200" t="s">
        <v>15</v>
      </c>
    </row>
    <row r="15" spans="2:11" ht="15.75" x14ac:dyDescent="0.25">
      <c r="B15" s="233"/>
      <c r="C15" s="30" t="s">
        <v>45</v>
      </c>
      <c r="D15" s="30"/>
      <c r="E15" s="30"/>
      <c r="F15" s="30"/>
      <c r="G15" s="30"/>
      <c r="H15" s="30"/>
      <c r="I15" s="30"/>
      <c r="K15" s="239" t="s">
        <v>14</v>
      </c>
    </row>
    <row r="16" spans="2:11" ht="15.75" x14ac:dyDescent="0.25">
      <c r="B16" s="233"/>
      <c r="C16" s="30" t="s">
        <v>22</v>
      </c>
      <c r="D16" s="30"/>
      <c r="E16" s="30"/>
      <c r="F16" s="30"/>
      <c r="G16" s="30"/>
      <c r="H16" s="30"/>
      <c r="I16" s="30"/>
      <c r="K16" s="239" t="s">
        <v>13</v>
      </c>
    </row>
    <row r="17" spans="2:13" ht="15.75" x14ac:dyDescent="0.25">
      <c r="B17" s="233"/>
      <c r="C17" s="30" t="s">
        <v>52</v>
      </c>
      <c r="D17" s="30"/>
      <c r="E17" s="30"/>
      <c r="F17" s="30"/>
      <c r="G17" s="30"/>
      <c r="H17" s="30"/>
      <c r="I17" s="30"/>
      <c r="K17" s="239" t="s">
        <v>58</v>
      </c>
    </row>
    <row r="18" spans="2:13" x14ac:dyDescent="0.2">
      <c r="B18" t="s">
        <v>21</v>
      </c>
    </row>
    <row r="19" spans="2:13" ht="15.75" x14ac:dyDescent="0.25">
      <c r="C19" s="30" t="s">
        <v>35</v>
      </c>
      <c r="D19" s="30"/>
      <c r="E19" s="30"/>
      <c r="F19" s="30"/>
      <c r="G19" s="30"/>
    </row>
    <row r="20" spans="2:13" ht="15.75" x14ac:dyDescent="0.25">
      <c r="C20" s="30" t="s">
        <v>57</v>
      </c>
      <c r="D20" s="30"/>
      <c r="E20" s="30"/>
      <c r="F20" s="30"/>
      <c r="G20" s="30"/>
    </row>
    <row r="21" spans="2:13" ht="15.75" x14ac:dyDescent="0.25">
      <c r="B21" t="s">
        <v>37</v>
      </c>
      <c r="C21" s="30"/>
      <c r="D21" s="30"/>
      <c r="E21" s="30"/>
      <c r="F21" s="30"/>
      <c r="G21" s="30"/>
    </row>
    <row r="22" spans="2:13" ht="15.75" x14ac:dyDescent="0.25">
      <c r="C22" s="30" t="s">
        <v>36</v>
      </c>
      <c r="D22" s="30"/>
      <c r="E22" s="30"/>
      <c r="F22" s="30"/>
      <c r="G22" s="30"/>
    </row>
    <row r="23" spans="2:13" ht="15.75" x14ac:dyDescent="0.25">
      <c r="C23" s="30"/>
      <c r="D23" s="30"/>
      <c r="E23" s="30"/>
      <c r="F23" s="30"/>
      <c r="G23" s="30"/>
    </row>
    <row r="24" spans="2:13" ht="18" x14ac:dyDescent="0.25">
      <c r="B24" s="231" t="s">
        <v>93</v>
      </c>
      <c r="C24" s="229"/>
      <c r="D24" s="229"/>
      <c r="E24" s="229"/>
      <c r="F24" s="229"/>
      <c r="G24" s="229"/>
      <c r="H24" s="229"/>
      <c r="I24" s="229"/>
      <c r="J24" s="229"/>
      <c r="K24" s="229"/>
      <c r="L24" s="229"/>
      <c r="M24" s="229"/>
    </row>
    <row r="25" spans="2:13" ht="18" x14ac:dyDescent="0.25">
      <c r="B25" s="231" t="s">
        <v>7</v>
      </c>
      <c r="C25" s="229"/>
      <c r="D25" s="229"/>
      <c r="E25" s="229"/>
      <c r="F25" s="229"/>
      <c r="G25" s="229"/>
      <c r="H25" s="229"/>
      <c r="I25" s="229"/>
      <c r="J25" s="229"/>
      <c r="K25" s="229"/>
      <c r="L25" s="229"/>
      <c r="M25" s="229"/>
    </row>
    <row r="26" spans="2:13" ht="18" x14ac:dyDescent="0.25">
      <c r="B26" s="231"/>
      <c r="C26" s="235" t="s">
        <v>147</v>
      </c>
      <c r="D26" s="229"/>
      <c r="E26" s="229"/>
      <c r="F26" s="229"/>
      <c r="G26" s="229"/>
      <c r="H26" s="229"/>
      <c r="I26" s="229"/>
      <c r="J26" s="229"/>
      <c r="K26" s="229"/>
      <c r="L26" s="229"/>
      <c r="M26" s="229"/>
    </row>
    <row r="27" spans="2:13" ht="18" x14ac:dyDescent="0.25">
      <c r="B27" s="231"/>
      <c r="C27" s="235" t="s">
        <v>145</v>
      </c>
      <c r="D27" s="229"/>
      <c r="E27" s="229"/>
      <c r="F27" s="229"/>
      <c r="G27" s="229"/>
      <c r="H27" s="229"/>
      <c r="I27" s="229"/>
      <c r="J27" s="229"/>
      <c r="K27" s="229"/>
      <c r="L27" s="229"/>
      <c r="M27" s="229"/>
    </row>
    <row r="28" spans="2:13" ht="18" x14ac:dyDescent="0.25">
      <c r="B28" s="231"/>
      <c r="C28" s="235" t="s">
        <v>146</v>
      </c>
      <c r="D28" s="229"/>
      <c r="E28" s="229"/>
      <c r="F28" s="229"/>
      <c r="G28" s="229"/>
      <c r="H28" s="229"/>
      <c r="I28" s="229"/>
      <c r="J28" s="229"/>
      <c r="K28" s="229"/>
      <c r="L28" s="229"/>
      <c r="M28" s="229"/>
    </row>
    <row r="29" spans="2:13" ht="18" x14ac:dyDescent="0.25">
      <c r="B29" s="231" t="s">
        <v>8</v>
      </c>
      <c r="C29" s="235"/>
      <c r="D29" s="229"/>
      <c r="E29" s="229"/>
      <c r="F29" s="229"/>
      <c r="G29" s="229"/>
      <c r="H29" s="229"/>
      <c r="I29" s="229"/>
      <c r="J29" s="229"/>
      <c r="K29" s="229"/>
      <c r="L29" s="229"/>
      <c r="M29" s="229"/>
    </row>
    <row r="30" spans="2:13" ht="18" x14ac:dyDescent="0.25">
      <c r="B30" s="231" t="s">
        <v>16</v>
      </c>
      <c r="C30" s="235"/>
      <c r="D30" s="229"/>
      <c r="E30" s="229"/>
      <c r="F30" s="229"/>
      <c r="G30" s="229"/>
      <c r="H30" s="229"/>
      <c r="I30" s="229"/>
      <c r="J30" s="229"/>
      <c r="K30" s="229"/>
      <c r="L30" s="229"/>
      <c r="M30" s="229"/>
    </row>
    <row r="31" spans="2:13" ht="18" x14ac:dyDescent="0.25">
      <c r="B31" s="231"/>
      <c r="C31" s="235"/>
      <c r="D31" s="229"/>
      <c r="E31" s="229"/>
      <c r="F31" s="229"/>
      <c r="G31" s="229"/>
      <c r="H31" s="229"/>
      <c r="I31" s="229"/>
      <c r="J31" s="229"/>
      <c r="K31" s="229"/>
      <c r="L31" s="229"/>
      <c r="M31" s="229"/>
    </row>
    <row r="32" spans="2:13" ht="18" x14ac:dyDescent="0.25">
      <c r="B32" s="231" t="s">
        <v>112</v>
      </c>
      <c r="C32" s="41"/>
      <c r="D32" s="41"/>
      <c r="E32" s="41"/>
      <c r="F32" s="41"/>
      <c r="G32" s="41"/>
      <c r="H32" s="41"/>
      <c r="I32" s="41"/>
      <c r="J32" s="41"/>
      <c r="K32" s="41"/>
      <c r="L32" s="41"/>
      <c r="M32" s="41"/>
    </row>
    <row r="33" spans="1:18" ht="18" x14ac:dyDescent="0.25">
      <c r="B33" s="231" t="s">
        <v>41</v>
      </c>
      <c r="C33" s="41"/>
      <c r="D33" s="41"/>
      <c r="E33" s="41"/>
      <c r="F33" s="41"/>
      <c r="G33" s="41"/>
      <c r="H33" s="41"/>
      <c r="I33" s="41"/>
      <c r="J33" s="41"/>
      <c r="K33" s="41"/>
      <c r="L33" s="41"/>
      <c r="M33" s="41"/>
    </row>
    <row r="34" spans="1:18" ht="18" x14ac:dyDescent="0.25">
      <c r="B34" s="231" t="s">
        <v>42</v>
      </c>
      <c r="C34" s="41"/>
      <c r="D34" s="41"/>
      <c r="E34" s="41"/>
      <c r="F34" s="41"/>
      <c r="G34" s="41"/>
      <c r="H34" s="41"/>
      <c r="I34" s="41"/>
      <c r="J34" s="41"/>
      <c r="K34" s="41"/>
      <c r="L34" s="41"/>
      <c r="M34" s="41"/>
    </row>
    <row r="35" spans="1:18" ht="18" x14ac:dyDescent="0.25">
      <c r="B35" s="231" t="s">
        <v>31</v>
      </c>
      <c r="C35" s="41"/>
      <c r="D35" s="41"/>
      <c r="E35" s="41"/>
      <c r="F35" s="41"/>
      <c r="G35" s="41"/>
      <c r="H35" s="41"/>
      <c r="I35" s="41"/>
      <c r="J35" s="41"/>
      <c r="K35" s="41"/>
      <c r="L35" s="41"/>
      <c r="M35" s="41"/>
    </row>
    <row r="36" spans="1:18" ht="18" x14ac:dyDescent="0.25">
      <c r="B36" s="231" t="s">
        <v>59</v>
      </c>
      <c r="C36" s="41"/>
      <c r="D36" s="41"/>
      <c r="E36" s="41"/>
      <c r="F36" s="41"/>
      <c r="G36" s="41"/>
      <c r="H36" s="41"/>
      <c r="I36" s="41"/>
      <c r="J36" s="41"/>
      <c r="K36" s="41"/>
      <c r="L36" s="41"/>
      <c r="M36" s="41"/>
    </row>
    <row r="37" spans="1:18" ht="18" x14ac:dyDescent="0.25">
      <c r="B37" s="231" t="s">
        <v>32</v>
      </c>
      <c r="C37" s="41"/>
      <c r="D37" s="41"/>
      <c r="E37" s="41"/>
      <c r="F37" s="41"/>
      <c r="G37" s="41"/>
      <c r="H37" s="41"/>
      <c r="I37" s="41"/>
      <c r="J37" s="41"/>
      <c r="K37" s="41"/>
      <c r="L37" s="41"/>
      <c r="M37" s="41"/>
    </row>
    <row r="38" spans="1:18" ht="18" x14ac:dyDescent="0.25">
      <c r="B38" s="231" t="s">
        <v>9</v>
      </c>
      <c r="C38" s="41"/>
      <c r="D38" s="41"/>
      <c r="E38" s="41"/>
      <c r="F38" s="41"/>
      <c r="G38" s="41"/>
      <c r="H38" s="41"/>
      <c r="I38" s="41"/>
      <c r="J38" s="41"/>
      <c r="K38" s="41"/>
      <c r="L38" s="41"/>
      <c r="M38" s="41"/>
    </row>
    <row r="39" spans="1:18" ht="18" x14ac:dyDescent="0.25">
      <c r="B39" s="231"/>
      <c r="C39" s="41"/>
      <c r="D39" s="41"/>
      <c r="E39" s="41"/>
      <c r="F39" s="41"/>
      <c r="G39" s="41"/>
      <c r="H39" s="41"/>
      <c r="I39" s="41"/>
      <c r="J39" s="41"/>
      <c r="K39" s="41"/>
      <c r="L39" s="41"/>
      <c r="M39" s="41"/>
    </row>
    <row r="40" spans="1:18" ht="18" x14ac:dyDescent="0.25">
      <c r="B40" s="231" t="s">
        <v>113</v>
      </c>
      <c r="C40" s="41"/>
      <c r="D40" s="41"/>
      <c r="E40" s="41"/>
      <c r="F40" s="41"/>
      <c r="G40" s="41"/>
      <c r="H40" s="41"/>
      <c r="I40" s="41"/>
      <c r="J40" s="41"/>
      <c r="K40" s="41"/>
      <c r="L40" s="41"/>
      <c r="M40" s="41"/>
    </row>
    <row r="41" spans="1:18" ht="18" x14ac:dyDescent="0.25">
      <c r="B41" s="231" t="s">
        <v>114</v>
      </c>
      <c r="C41" s="41"/>
      <c r="D41" s="41"/>
      <c r="E41" s="41"/>
      <c r="F41" s="41"/>
      <c r="G41" s="41"/>
      <c r="H41" s="41"/>
      <c r="I41" s="41"/>
      <c r="J41" s="41"/>
      <c r="K41" s="41"/>
      <c r="L41" s="41"/>
      <c r="M41" s="41"/>
    </row>
    <row r="42" spans="1:18" ht="18" x14ac:dyDescent="0.25">
      <c r="B42" s="231" t="s">
        <v>43</v>
      </c>
      <c r="C42" s="41"/>
      <c r="D42" s="41"/>
      <c r="E42" s="41"/>
      <c r="F42" s="41"/>
      <c r="G42" s="41"/>
      <c r="H42" s="41"/>
      <c r="I42" s="41"/>
      <c r="J42" s="41"/>
      <c r="K42" s="41"/>
      <c r="L42" s="41"/>
      <c r="M42" s="41"/>
    </row>
    <row r="43" spans="1:18" ht="18" x14ac:dyDescent="0.25">
      <c r="B43" s="231" t="s">
        <v>40</v>
      </c>
      <c r="C43" s="41"/>
      <c r="D43" s="41"/>
      <c r="E43" s="41"/>
      <c r="F43" s="41"/>
      <c r="G43" s="41"/>
      <c r="H43" s="41"/>
      <c r="I43" s="41"/>
      <c r="J43" s="41"/>
      <c r="K43" s="41"/>
      <c r="L43" s="41"/>
      <c r="M43" s="41"/>
      <c r="Q43" s="228"/>
    </row>
    <row r="44" spans="1:18" ht="18" x14ac:dyDescent="0.25">
      <c r="B44" s="231" t="s">
        <v>0</v>
      </c>
      <c r="C44" s="41"/>
      <c r="D44" s="41"/>
      <c r="E44" s="41"/>
      <c r="F44" s="41"/>
      <c r="G44" s="41"/>
      <c r="H44" s="41"/>
      <c r="I44" s="41"/>
      <c r="J44" s="41"/>
      <c r="K44" s="41"/>
      <c r="L44" s="41"/>
      <c r="M44" s="41"/>
      <c r="Q44" s="228"/>
    </row>
    <row r="45" spans="1:18" ht="18" x14ac:dyDescent="0.25">
      <c r="B45" s="231"/>
      <c r="C45" s="41"/>
      <c r="D45" s="41"/>
      <c r="E45" s="41"/>
      <c r="F45" s="41"/>
      <c r="G45" s="41"/>
      <c r="H45" s="41"/>
      <c r="I45" s="41"/>
      <c r="J45" s="41"/>
      <c r="K45" s="41"/>
      <c r="L45" s="41"/>
      <c r="M45" s="41"/>
      <c r="Q45" s="228"/>
    </row>
    <row r="46" spans="1:18" ht="18" x14ac:dyDescent="0.25">
      <c r="A46" s="229"/>
      <c r="B46" s="231" t="s">
        <v>116</v>
      </c>
      <c r="C46" s="229"/>
      <c r="D46" s="229"/>
      <c r="E46" s="229"/>
      <c r="F46" s="229"/>
      <c r="G46" s="229"/>
      <c r="H46" s="229"/>
      <c r="I46" s="229"/>
      <c r="J46" s="229"/>
      <c r="K46" s="229"/>
      <c r="L46" s="229"/>
      <c r="M46" s="229"/>
      <c r="N46" s="229"/>
      <c r="O46" s="229"/>
      <c r="P46" s="229"/>
      <c r="Q46" s="229"/>
      <c r="R46" s="229"/>
    </row>
    <row r="47" spans="1:18" ht="18" x14ac:dyDescent="0.25">
      <c r="A47" s="229"/>
      <c r="B47" s="231" t="s">
        <v>115</v>
      </c>
      <c r="C47" s="229"/>
      <c r="D47" s="229"/>
      <c r="E47" s="229"/>
      <c r="F47" s="229"/>
      <c r="G47" s="229"/>
      <c r="H47" s="229"/>
      <c r="I47" s="229"/>
      <c r="J47" s="229"/>
      <c r="K47" s="229"/>
      <c r="L47" s="229"/>
      <c r="M47" s="229"/>
      <c r="N47" s="229"/>
      <c r="O47" s="229"/>
      <c r="P47" s="229"/>
      <c r="Q47" s="229"/>
      <c r="R47" s="229"/>
    </row>
    <row r="48" spans="1:18" ht="18" x14ac:dyDescent="0.25">
      <c r="A48" s="229"/>
      <c r="B48" s="231" t="s">
        <v>1</v>
      </c>
      <c r="C48" s="229"/>
      <c r="D48" s="229"/>
      <c r="E48" s="229"/>
      <c r="F48" s="229"/>
      <c r="G48" s="229"/>
      <c r="H48" s="229"/>
      <c r="I48" s="229"/>
      <c r="J48" s="229"/>
      <c r="K48" s="229"/>
      <c r="L48" s="229"/>
      <c r="M48" s="229"/>
      <c r="N48" s="229"/>
      <c r="O48" s="229"/>
      <c r="P48" s="229"/>
      <c r="Q48" s="229"/>
      <c r="R48" s="229"/>
    </row>
    <row r="49" spans="1:18" x14ac:dyDescent="0.2">
      <c r="A49" s="229"/>
      <c r="B49" s="230"/>
      <c r="C49" s="229"/>
      <c r="D49" s="229"/>
      <c r="E49" s="229"/>
      <c r="F49" s="229"/>
      <c r="G49" s="229"/>
      <c r="H49" s="229"/>
      <c r="I49" s="229"/>
      <c r="J49" s="229"/>
      <c r="K49" s="229"/>
      <c r="L49" s="229"/>
      <c r="M49" s="229"/>
      <c r="N49" s="229"/>
      <c r="O49" s="229"/>
      <c r="P49" s="229"/>
      <c r="Q49" s="229"/>
      <c r="R49" s="229"/>
    </row>
    <row r="50" spans="1:18" x14ac:dyDescent="0.2">
      <c r="A50" s="229"/>
      <c r="B50" s="230"/>
      <c r="C50" s="229"/>
      <c r="D50" s="229"/>
      <c r="E50" s="229"/>
      <c r="F50" s="229"/>
      <c r="G50" s="229"/>
      <c r="H50" s="229"/>
      <c r="I50" s="229"/>
      <c r="J50" s="229"/>
      <c r="K50" s="229"/>
      <c r="L50" s="229"/>
      <c r="M50" s="229"/>
      <c r="N50" s="229"/>
      <c r="O50" s="229"/>
      <c r="P50" s="229"/>
      <c r="Q50" s="229"/>
      <c r="R50" s="229"/>
    </row>
    <row r="51" spans="1:18" x14ac:dyDescent="0.2">
      <c r="A51" s="229"/>
      <c r="B51" s="230"/>
      <c r="C51" s="229"/>
      <c r="D51" s="229"/>
      <c r="E51" s="229"/>
      <c r="F51" s="229"/>
      <c r="G51" s="229"/>
      <c r="H51" s="229"/>
      <c r="I51" s="229"/>
      <c r="J51" s="229"/>
      <c r="K51" s="229"/>
      <c r="L51" s="229"/>
      <c r="M51" s="229"/>
      <c r="N51" s="229"/>
      <c r="O51" s="229"/>
      <c r="P51" s="229"/>
      <c r="Q51" s="229"/>
      <c r="R51" s="229"/>
    </row>
    <row r="52" spans="1:18" ht="18" x14ac:dyDescent="0.25">
      <c r="A52" s="229"/>
      <c r="B52" s="236" t="s">
        <v>2</v>
      </c>
      <c r="C52" s="235"/>
      <c r="D52" s="229"/>
      <c r="E52" s="229"/>
      <c r="F52" s="229"/>
      <c r="G52" s="229"/>
      <c r="H52" s="229"/>
      <c r="I52" s="229"/>
      <c r="J52" s="229"/>
      <c r="K52" s="229"/>
      <c r="L52" s="229"/>
      <c r="M52" s="229"/>
      <c r="N52" s="229"/>
      <c r="O52" s="229"/>
      <c r="P52" s="229"/>
      <c r="Q52" s="229"/>
      <c r="R52" s="229"/>
    </row>
    <row r="53" spans="1:18" ht="18" x14ac:dyDescent="0.25">
      <c r="A53" s="229"/>
      <c r="B53" s="231" t="s">
        <v>10</v>
      </c>
      <c r="C53" s="235"/>
      <c r="D53" s="229"/>
      <c r="E53" s="229"/>
      <c r="F53" s="229"/>
      <c r="G53" s="229"/>
      <c r="H53" s="229"/>
      <c r="I53" s="229"/>
      <c r="J53" s="229"/>
      <c r="K53" s="229"/>
      <c r="L53" s="229"/>
      <c r="M53" s="229"/>
      <c r="N53" s="229"/>
      <c r="O53" s="229"/>
      <c r="P53" s="229"/>
      <c r="Q53" s="229"/>
      <c r="R53" s="229"/>
    </row>
    <row r="54" spans="1:18" ht="18" x14ac:dyDescent="0.25">
      <c r="A54" s="229"/>
      <c r="B54" s="231" t="s">
        <v>4</v>
      </c>
      <c r="C54" s="235"/>
      <c r="D54" s="229"/>
      <c r="E54" s="229"/>
      <c r="F54" s="229"/>
      <c r="G54" s="229"/>
      <c r="H54" s="229"/>
      <c r="I54" s="229"/>
      <c r="J54" s="229"/>
      <c r="K54" s="229"/>
      <c r="L54" s="229"/>
      <c r="M54" s="229"/>
      <c r="N54" s="229"/>
      <c r="O54" s="229"/>
      <c r="P54" s="229"/>
      <c r="Q54" s="229"/>
      <c r="R54" s="229"/>
    </row>
    <row r="55" spans="1:18" ht="18" x14ac:dyDescent="0.25">
      <c r="A55" s="229"/>
      <c r="B55" s="231" t="s">
        <v>5</v>
      </c>
      <c r="C55" s="235"/>
      <c r="D55" s="229"/>
      <c r="E55" s="229"/>
      <c r="F55" s="229"/>
      <c r="G55" s="229"/>
      <c r="H55" s="229"/>
      <c r="I55" s="229"/>
      <c r="J55" s="229"/>
      <c r="K55" s="229"/>
      <c r="L55" s="229"/>
      <c r="M55" s="229"/>
      <c r="N55" s="229"/>
      <c r="O55" s="229"/>
      <c r="P55" s="229"/>
      <c r="Q55" s="229"/>
      <c r="R55" s="229"/>
    </row>
    <row r="56" spans="1:18" ht="18" x14ac:dyDescent="0.25">
      <c r="A56" s="229"/>
      <c r="B56" s="231" t="s">
        <v>33</v>
      </c>
      <c r="C56" s="235"/>
      <c r="D56" s="229"/>
      <c r="E56" s="229"/>
      <c r="F56" s="229"/>
      <c r="G56" s="229"/>
      <c r="H56" s="229"/>
      <c r="I56" s="229"/>
      <c r="J56" s="229"/>
      <c r="K56" s="229"/>
      <c r="L56" s="229"/>
      <c r="M56" s="229"/>
      <c r="N56" s="229"/>
      <c r="O56" s="229"/>
      <c r="P56" s="229"/>
      <c r="Q56" s="229"/>
      <c r="R56" s="229"/>
    </row>
    <row r="57" spans="1:18" ht="18" x14ac:dyDescent="0.25">
      <c r="A57" s="229"/>
      <c r="B57" s="231" t="s">
        <v>6</v>
      </c>
      <c r="C57" s="235"/>
      <c r="D57" s="229"/>
      <c r="E57" s="229"/>
      <c r="F57" s="229"/>
      <c r="G57" s="229"/>
      <c r="H57" s="229"/>
      <c r="I57" s="229"/>
      <c r="J57" s="229"/>
      <c r="K57" s="229"/>
      <c r="L57" s="229"/>
      <c r="M57" s="229"/>
      <c r="N57" s="229"/>
      <c r="O57" s="229"/>
      <c r="P57" s="229"/>
      <c r="Q57" s="229"/>
      <c r="R57" s="229"/>
    </row>
    <row r="58" spans="1:18" ht="18" x14ac:dyDescent="0.25">
      <c r="A58" s="229"/>
      <c r="B58" s="231" t="s">
        <v>34</v>
      </c>
      <c r="C58" s="229"/>
      <c r="D58" s="229"/>
      <c r="E58" s="229"/>
      <c r="F58" s="229"/>
      <c r="G58" s="229"/>
      <c r="H58" s="229"/>
      <c r="I58" s="229"/>
      <c r="J58" s="229"/>
      <c r="K58" s="229"/>
      <c r="L58" s="229"/>
      <c r="M58" s="229"/>
      <c r="N58" s="229"/>
      <c r="O58" s="229"/>
      <c r="P58" s="229"/>
      <c r="Q58" s="229"/>
      <c r="R58" s="229"/>
    </row>
    <row r="59" spans="1:18" x14ac:dyDescent="0.2">
      <c r="A59" s="229"/>
      <c r="B59" s="230"/>
      <c r="C59" s="229"/>
      <c r="D59" s="229"/>
      <c r="E59" s="229"/>
      <c r="F59" s="229"/>
      <c r="G59" s="229"/>
      <c r="H59" s="229"/>
      <c r="I59" s="229"/>
      <c r="J59" s="229"/>
      <c r="K59" s="229"/>
      <c r="L59" s="229"/>
      <c r="M59" s="229"/>
      <c r="N59" s="229"/>
      <c r="O59" s="229"/>
      <c r="P59" s="229"/>
      <c r="Q59" s="229"/>
      <c r="R59" s="229"/>
    </row>
    <row r="60" spans="1:18" ht="18" x14ac:dyDescent="0.25">
      <c r="A60" s="229"/>
      <c r="B60" s="238" t="s">
        <v>76</v>
      </c>
      <c r="C60" s="229"/>
      <c r="D60" s="229"/>
      <c r="E60" s="229"/>
      <c r="F60" s="229"/>
      <c r="G60" s="229"/>
      <c r="H60" s="229"/>
      <c r="I60" s="229"/>
      <c r="J60" s="229"/>
      <c r="K60" s="229"/>
      <c r="L60" s="229"/>
      <c r="M60" s="229"/>
      <c r="N60" s="229"/>
      <c r="O60" s="229"/>
      <c r="P60" s="229"/>
      <c r="Q60" s="229"/>
      <c r="R60" s="229"/>
    </row>
    <row r="61" spans="1:18" ht="18" x14ac:dyDescent="0.25">
      <c r="A61" s="229"/>
      <c r="B61" s="235" t="s">
        <v>12</v>
      </c>
      <c r="C61" s="229"/>
      <c r="D61" s="229"/>
      <c r="E61" s="229"/>
      <c r="F61" s="229"/>
      <c r="G61" s="229"/>
      <c r="H61" s="229"/>
      <c r="I61" s="229"/>
      <c r="J61" s="229"/>
      <c r="K61" s="229"/>
      <c r="L61" s="229"/>
      <c r="M61" s="229"/>
      <c r="N61" s="229"/>
      <c r="O61" s="229"/>
      <c r="P61" s="229"/>
      <c r="Q61" s="229"/>
      <c r="R61" s="229"/>
    </row>
    <row r="62" spans="1:18" x14ac:dyDescent="0.2">
      <c r="A62" s="229"/>
      <c r="B62" s="229"/>
      <c r="C62" s="229"/>
      <c r="D62" s="229"/>
      <c r="E62" s="229"/>
      <c r="F62" s="229"/>
      <c r="G62" s="229"/>
      <c r="H62" s="229"/>
      <c r="I62" s="229"/>
      <c r="J62" s="229"/>
      <c r="K62" s="229"/>
      <c r="L62" s="229"/>
      <c r="M62" s="229"/>
      <c r="N62" s="229"/>
      <c r="O62" s="229"/>
      <c r="P62" s="229"/>
      <c r="Q62" s="229"/>
      <c r="R62" s="229"/>
    </row>
    <row r="63" spans="1:18" x14ac:dyDescent="0.2">
      <c r="A63" s="229"/>
      <c r="B63" s="229"/>
      <c r="C63" s="229"/>
      <c r="D63" s="229"/>
      <c r="E63" s="229"/>
      <c r="F63" s="229"/>
      <c r="G63" s="229"/>
      <c r="H63" s="229"/>
      <c r="I63" s="229"/>
      <c r="J63" s="229"/>
      <c r="K63" s="229"/>
      <c r="L63" s="229"/>
      <c r="M63" s="229"/>
      <c r="N63" s="229"/>
      <c r="O63" s="229"/>
      <c r="P63" s="229"/>
      <c r="Q63" s="229"/>
      <c r="R63" s="229"/>
    </row>
    <row r="64" spans="1:18" x14ac:dyDescent="0.2">
      <c r="A64" s="229"/>
      <c r="B64" s="229"/>
      <c r="C64" s="229"/>
      <c r="D64" s="229"/>
      <c r="E64" s="229"/>
      <c r="F64" s="229"/>
      <c r="G64" s="229"/>
      <c r="H64" s="229"/>
      <c r="I64" s="229"/>
      <c r="J64" s="229"/>
      <c r="K64" s="229"/>
      <c r="L64" s="229"/>
      <c r="M64" s="229"/>
      <c r="N64" s="229"/>
      <c r="O64" s="229"/>
      <c r="P64" s="229"/>
      <c r="Q64" s="229"/>
      <c r="R64" s="229"/>
    </row>
    <row r="65" spans="1:18" x14ac:dyDescent="0.2">
      <c r="A65" s="229"/>
      <c r="B65" s="229"/>
      <c r="C65" s="229"/>
      <c r="D65" s="229"/>
      <c r="E65" s="229"/>
      <c r="F65" s="229"/>
      <c r="G65" s="229"/>
      <c r="H65" s="229"/>
      <c r="I65" s="229"/>
      <c r="J65" s="229"/>
      <c r="K65" s="229"/>
      <c r="L65" s="229"/>
      <c r="M65" s="229"/>
      <c r="N65" s="229"/>
      <c r="O65" s="229"/>
      <c r="P65" s="229"/>
      <c r="Q65" s="229"/>
      <c r="R65" s="229"/>
    </row>
    <row r="66" spans="1:18" x14ac:dyDescent="0.2">
      <c r="A66" s="229"/>
      <c r="B66" s="229"/>
      <c r="C66" s="229"/>
      <c r="D66" s="229"/>
      <c r="E66" s="229"/>
      <c r="F66" s="229"/>
      <c r="G66" s="229"/>
      <c r="H66" s="229"/>
      <c r="I66" s="229"/>
      <c r="J66" s="229"/>
      <c r="K66" s="229"/>
      <c r="L66" s="229"/>
      <c r="M66" s="229"/>
      <c r="N66" s="229"/>
      <c r="O66" s="229"/>
      <c r="P66" s="229"/>
      <c r="Q66" s="229"/>
      <c r="R66" s="229"/>
    </row>
    <row r="67" spans="1:18" x14ac:dyDescent="0.2">
      <c r="A67" s="229"/>
      <c r="B67" s="229"/>
      <c r="C67" s="229"/>
      <c r="D67" s="229"/>
      <c r="E67" s="229"/>
      <c r="F67" s="229"/>
      <c r="G67" s="229"/>
      <c r="H67" s="229"/>
      <c r="I67" s="229"/>
      <c r="J67" s="229"/>
      <c r="K67" s="229"/>
      <c r="L67" s="229"/>
      <c r="M67" s="229"/>
      <c r="N67" s="229"/>
      <c r="O67" s="229"/>
      <c r="P67" s="229"/>
      <c r="Q67" s="229"/>
      <c r="R67" s="229"/>
    </row>
    <row r="68" spans="1:18" x14ac:dyDescent="0.2">
      <c r="A68" s="229"/>
      <c r="B68" s="229"/>
      <c r="C68" s="229"/>
      <c r="D68" s="229"/>
      <c r="E68" s="229"/>
      <c r="F68" s="229"/>
      <c r="G68" s="229"/>
      <c r="H68" s="229"/>
      <c r="I68" s="229"/>
      <c r="J68" s="229"/>
      <c r="K68" s="229"/>
      <c r="L68" s="229"/>
      <c r="M68" s="229"/>
      <c r="N68" s="229"/>
      <c r="O68" s="229"/>
      <c r="P68" s="229"/>
      <c r="Q68" s="229"/>
      <c r="R68" s="229"/>
    </row>
    <row r="69" spans="1:18" x14ac:dyDescent="0.2">
      <c r="A69" s="229"/>
      <c r="B69" s="229"/>
      <c r="C69" s="229"/>
      <c r="D69" s="229"/>
      <c r="E69" s="229"/>
      <c r="F69" s="229"/>
      <c r="G69" s="229"/>
      <c r="H69" s="229"/>
      <c r="I69" s="229"/>
      <c r="J69" s="229"/>
      <c r="K69" s="229"/>
      <c r="L69" s="229"/>
      <c r="M69" s="229"/>
      <c r="N69" s="229"/>
      <c r="O69" s="229"/>
      <c r="P69" s="229"/>
      <c r="Q69" s="229"/>
      <c r="R69" s="229"/>
    </row>
    <row r="70" spans="1:18" x14ac:dyDescent="0.2">
      <c r="A70" s="229"/>
      <c r="B70" s="229"/>
      <c r="C70" s="229"/>
      <c r="D70" s="229"/>
      <c r="E70" s="229"/>
      <c r="F70" s="229"/>
      <c r="G70" s="229"/>
      <c r="H70" s="229"/>
      <c r="I70" s="229"/>
      <c r="J70" s="229"/>
      <c r="K70" s="229"/>
      <c r="L70" s="229"/>
      <c r="M70" s="229"/>
      <c r="N70" s="229"/>
      <c r="O70" s="229"/>
      <c r="P70" s="229"/>
      <c r="Q70" s="229"/>
      <c r="R70" s="229"/>
    </row>
    <row r="71" spans="1:18" x14ac:dyDescent="0.2">
      <c r="A71" s="229"/>
      <c r="B71" s="229"/>
      <c r="C71" s="229"/>
      <c r="D71" s="229"/>
      <c r="E71" s="229"/>
      <c r="F71" s="229"/>
      <c r="G71" s="229"/>
      <c r="H71" s="229"/>
      <c r="I71" s="229"/>
      <c r="J71" s="229"/>
      <c r="K71" s="229"/>
      <c r="L71" s="229"/>
      <c r="M71" s="229"/>
      <c r="N71" s="229"/>
      <c r="O71" s="229"/>
      <c r="P71" s="229"/>
      <c r="Q71" s="229"/>
      <c r="R71" s="229"/>
    </row>
    <row r="72" spans="1:18" x14ac:dyDescent="0.2">
      <c r="A72" s="229"/>
      <c r="B72" s="229"/>
      <c r="C72" s="229"/>
      <c r="D72" s="229"/>
      <c r="E72" s="229"/>
      <c r="F72" s="229"/>
      <c r="G72" s="229"/>
      <c r="H72" s="229"/>
      <c r="I72" s="229"/>
      <c r="J72" s="229"/>
      <c r="K72" s="229"/>
      <c r="L72" s="229"/>
      <c r="M72" s="229"/>
      <c r="N72" s="229"/>
      <c r="O72" s="229"/>
      <c r="P72" s="229"/>
      <c r="Q72" s="229"/>
      <c r="R72" s="229"/>
    </row>
    <row r="73" spans="1:18" x14ac:dyDescent="0.2">
      <c r="A73" s="229"/>
      <c r="B73" s="229"/>
      <c r="C73" s="229"/>
      <c r="D73" s="229"/>
      <c r="E73" s="229"/>
      <c r="F73" s="229"/>
      <c r="G73" s="229"/>
      <c r="H73" s="229"/>
      <c r="I73" s="229"/>
      <c r="J73" s="229"/>
      <c r="K73" s="229"/>
      <c r="L73" s="229"/>
      <c r="M73" s="229"/>
      <c r="N73" s="229"/>
      <c r="O73" s="229"/>
      <c r="P73" s="229"/>
      <c r="Q73" s="229"/>
      <c r="R73" s="229"/>
    </row>
    <row r="74" spans="1:18" x14ac:dyDescent="0.2">
      <c r="A74" s="229"/>
      <c r="B74" s="229"/>
      <c r="C74" s="229"/>
      <c r="D74" s="229"/>
      <c r="E74" s="229"/>
      <c r="F74" s="229"/>
      <c r="G74" s="229"/>
      <c r="H74" s="229"/>
      <c r="I74" s="229"/>
      <c r="J74" s="229"/>
      <c r="K74" s="229"/>
      <c r="L74" s="229"/>
      <c r="M74" s="229"/>
      <c r="N74" s="229"/>
      <c r="O74" s="229"/>
      <c r="P74" s="229"/>
      <c r="Q74" s="229"/>
      <c r="R74" s="229"/>
    </row>
    <row r="75" spans="1:18" x14ac:dyDescent="0.2">
      <c r="A75" s="229"/>
      <c r="B75" s="229"/>
      <c r="C75" s="229"/>
      <c r="D75" s="229"/>
      <c r="E75" s="229"/>
      <c r="F75" s="229"/>
      <c r="G75" s="229"/>
      <c r="H75" s="229"/>
      <c r="I75" s="229"/>
      <c r="J75" s="229"/>
      <c r="K75" s="229"/>
      <c r="L75" s="229"/>
      <c r="M75" s="229"/>
      <c r="N75" s="229"/>
      <c r="O75" s="229"/>
      <c r="P75" s="229"/>
      <c r="Q75" s="229"/>
      <c r="R75" s="229"/>
    </row>
    <row r="76" spans="1:18" x14ac:dyDescent="0.2">
      <c r="A76" s="229"/>
      <c r="B76" s="229"/>
      <c r="C76" s="229"/>
      <c r="D76" s="229"/>
      <c r="E76" s="229"/>
      <c r="F76" s="229"/>
      <c r="G76" s="229"/>
      <c r="H76" s="229"/>
      <c r="I76" s="229"/>
      <c r="J76" s="229"/>
      <c r="K76" s="229"/>
      <c r="L76" s="229"/>
      <c r="M76" s="229"/>
      <c r="N76" s="229"/>
      <c r="O76" s="229"/>
      <c r="P76" s="229"/>
      <c r="Q76" s="229"/>
      <c r="R76" s="229"/>
    </row>
    <row r="77" spans="1:18" x14ac:dyDescent="0.2">
      <c r="A77" s="229"/>
      <c r="B77" s="229"/>
      <c r="C77" s="229"/>
      <c r="D77" s="229"/>
      <c r="E77" s="229"/>
      <c r="F77" s="229"/>
      <c r="G77" s="229"/>
      <c r="H77" s="229"/>
      <c r="I77" s="229"/>
      <c r="J77" s="229"/>
      <c r="K77" s="229"/>
      <c r="L77" s="229"/>
      <c r="M77" s="229"/>
      <c r="N77" s="229"/>
      <c r="O77" s="229"/>
      <c r="P77" s="229"/>
      <c r="Q77" s="229"/>
      <c r="R77" s="229"/>
    </row>
    <row r="78" spans="1:18" x14ac:dyDescent="0.2">
      <c r="A78" s="229"/>
      <c r="B78" s="229"/>
      <c r="C78" s="229"/>
      <c r="D78" s="229"/>
      <c r="E78" s="229"/>
      <c r="F78" s="229"/>
      <c r="G78" s="229"/>
      <c r="H78" s="229"/>
      <c r="I78" s="229"/>
      <c r="J78" s="229"/>
      <c r="K78" s="229"/>
      <c r="L78" s="229"/>
      <c r="M78" s="229"/>
      <c r="N78" s="229"/>
      <c r="O78" s="229"/>
      <c r="P78" s="229"/>
      <c r="Q78" s="229"/>
      <c r="R78" s="229"/>
    </row>
    <row r="79" spans="1:18" x14ac:dyDescent="0.2">
      <c r="A79" s="229"/>
      <c r="B79" s="229"/>
      <c r="C79" s="229"/>
      <c r="D79" s="229"/>
      <c r="E79" s="229"/>
      <c r="F79" s="229"/>
      <c r="G79" s="229"/>
      <c r="H79" s="229"/>
      <c r="I79" s="229"/>
      <c r="J79" s="229"/>
      <c r="K79" s="229"/>
      <c r="L79" s="229"/>
      <c r="M79" s="229"/>
      <c r="N79" s="229"/>
      <c r="O79" s="229"/>
      <c r="P79" s="229"/>
      <c r="Q79" s="229"/>
      <c r="R79" s="229"/>
    </row>
    <row r="80" spans="1:18" x14ac:dyDescent="0.2">
      <c r="A80" s="229"/>
      <c r="B80" s="229"/>
      <c r="C80" s="229"/>
      <c r="D80" s="229"/>
      <c r="E80" s="229"/>
      <c r="F80" s="229"/>
      <c r="G80" s="229"/>
      <c r="H80" s="229"/>
      <c r="I80" s="229"/>
      <c r="J80" s="229"/>
      <c r="K80" s="229"/>
      <c r="L80" s="229"/>
      <c r="M80" s="229"/>
      <c r="N80" s="229"/>
      <c r="O80" s="229"/>
      <c r="P80" s="229"/>
      <c r="Q80" s="229"/>
      <c r="R80" s="229"/>
    </row>
    <row r="81" spans="1:18" x14ac:dyDescent="0.2">
      <c r="A81" s="229"/>
      <c r="B81" s="229"/>
      <c r="C81" s="229"/>
      <c r="D81" s="229"/>
      <c r="E81" s="229"/>
      <c r="F81" s="229"/>
      <c r="G81" s="229"/>
      <c r="H81" s="229"/>
      <c r="I81" s="229"/>
      <c r="J81" s="229"/>
      <c r="K81" s="229"/>
      <c r="L81" s="229"/>
      <c r="M81" s="229"/>
      <c r="N81" s="229"/>
      <c r="O81" s="229"/>
      <c r="P81" s="229"/>
      <c r="Q81" s="229"/>
      <c r="R81" s="229"/>
    </row>
    <row r="82" spans="1:18" x14ac:dyDescent="0.2">
      <c r="A82" s="229"/>
      <c r="B82" s="229"/>
      <c r="C82" s="229"/>
      <c r="D82" s="229"/>
      <c r="E82" s="229"/>
      <c r="F82" s="229"/>
      <c r="G82" s="229"/>
      <c r="H82" s="229"/>
      <c r="I82" s="229"/>
      <c r="J82" s="229"/>
      <c r="K82" s="229"/>
      <c r="L82" s="229"/>
      <c r="M82" s="229"/>
      <c r="N82" s="229"/>
      <c r="O82" s="229"/>
      <c r="P82" s="229"/>
      <c r="Q82" s="229"/>
      <c r="R82" s="229"/>
    </row>
    <row r="83" spans="1:18" x14ac:dyDescent="0.2">
      <c r="A83" s="229"/>
      <c r="B83" s="229"/>
      <c r="C83" s="229"/>
      <c r="D83" s="229"/>
      <c r="E83" s="229"/>
      <c r="F83" s="229"/>
      <c r="G83" s="229"/>
      <c r="H83" s="229"/>
      <c r="I83" s="229"/>
      <c r="J83" s="229"/>
      <c r="K83" s="229"/>
      <c r="L83" s="229"/>
      <c r="M83" s="229"/>
      <c r="N83" s="229"/>
      <c r="O83" s="229"/>
      <c r="P83" s="229"/>
      <c r="Q83" s="229"/>
      <c r="R83" s="229"/>
    </row>
    <row r="84" spans="1:18" x14ac:dyDescent="0.2">
      <c r="A84" s="229"/>
      <c r="B84" s="229"/>
      <c r="C84" s="229"/>
      <c r="D84" s="229"/>
      <c r="E84" s="229"/>
      <c r="F84" s="229"/>
      <c r="G84" s="229"/>
      <c r="H84" s="229"/>
      <c r="I84" s="229"/>
      <c r="J84" s="229"/>
      <c r="K84" s="229"/>
      <c r="L84" s="229"/>
      <c r="M84" s="229"/>
      <c r="N84" s="229"/>
      <c r="O84" s="229"/>
      <c r="P84" s="229"/>
      <c r="Q84" s="229"/>
      <c r="R84" s="229"/>
    </row>
    <row r="85" spans="1:18" x14ac:dyDescent="0.2">
      <c r="A85" s="229"/>
      <c r="B85" s="229"/>
      <c r="C85" s="229"/>
      <c r="D85" s="229"/>
      <c r="E85" s="229"/>
      <c r="F85" s="229"/>
      <c r="G85" s="229"/>
      <c r="H85" s="229"/>
      <c r="I85" s="229"/>
      <c r="J85" s="229"/>
      <c r="K85" s="229"/>
      <c r="L85" s="229"/>
      <c r="M85" s="229"/>
      <c r="N85" s="229"/>
      <c r="O85" s="229"/>
      <c r="P85" s="229"/>
      <c r="Q85" s="229"/>
      <c r="R85" s="229"/>
    </row>
    <row r="86" spans="1:18" x14ac:dyDescent="0.2">
      <c r="A86" s="229"/>
      <c r="B86" s="229"/>
      <c r="C86" s="229"/>
      <c r="D86" s="229"/>
      <c r="E86" s="229"/>
      <c r="F86" s="229"/>
      <c r="G86" s="229"/>
      <c r="H86" s="229"/>
      <c r="I86" s="229"/>
      <c r="J86" s="229"/>
      <c r="K86" s="229"/>
      <c r="L86" s="229"/>
      <c r="M86" s="229"/>
      <c r="N86" s="229"/>
      <c r="O86" s="229"/>
      <c r="P86" s="229"/>
      <c r="Q86" s="229"/>
      <c r="R86" s="229"/>
    </row>
  </sheetData>
  <sheetProtection sheet="1" objects="1" scenarios="1"/>
  <phoneticPr fontId="16" type="noConversion"/>
  <hyperlinks>
    <hyperlink ref="K16" r:id="rId1"/>
    <hyperlink ref="K15" r:id="rId2"/>
    <hyperlink ref="K17" r:id="rId3"/>
  </hyperlinks>
  <pageMargins left="0.75" right="0.75" top="1" bottom="1" header="0.5" footer="0.5"/>
  <pageSetup orientation="portrait"/>
  <drawing r:id="rId4"/>
  <legacy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5"/>
  <sheetViews>
    <sheetView workbookViewId="0">
      <pane xSplit="3" ySplit="3" topLeftCell="D5" activePane="bottomRight" state="frozen"/>
      <selection pane="topRight" activeCell="D1" sqref="D1"/>
      <selection pane="bottomLeft" activeCell="A3" sqref="A3"/>
      <selection pane="bottomRight" activeCell="B1" sqref="B1"/>
    </sheetView>
  </sheetViews>
  <sheetFormatPr defaultColWidth="8.85546875" defaultRowHeight="12.75" x14ac:dyDescent="0.2"/>
  <cols>
    <col min="1" max="1" width="2.85546875" customWidth="1"/>
    <col min="2" max="2" width="48" customWidth="1"/>
    <col min="3" max="3" width="2.7109375" customWidth="1"/>
    <col min="4" max="28" width="13.42578125" customWidth="1"/>
  </cols>
  <sheetData>
    <row r="1" spans="1:28" ht="18" x14ac:dyDescent="0.25">
      <c r="B1" s="162" t="s">
        <v>90</v>
      </c>
      <c r="D1" s="252">
        <f>'1 Enterprises'!D3</f>
        <v>0</v>
      </c>
    </row>
    <row r="2" spans="1:28" x14ac:dyDescent="0.2">
      <c r="B2" s="209">
        <f>'1 Enterprises'!B3</f>
        <v>0</v>
      </c>
    </row>
    <row r="3" spans="1:28" s="41" customFormat="1" ht="15.75" thickBot="1" x14ac:dyDescent="0.3">
      <c r="A3" s="39"/>
      <c r="B3" s="70" t="s">
        <v>273</v>
      </c>
      <c r="C3" s="40"/>
      <c r="D3" s="54">
        <f>'8 Cost of Production'!D34</f>
        <v>0</v>
      </c>
      <c r="E3" s="54">
        <f>'8 Cost of Production'!E34</f>
        <v>0</v>
      </c>
      <c r="F3" s="54">
        <f>'8 Cost of Production'!F34</f>
        <v>0</v>
      </c>
      <c r="G3" s="54">
        <f>'8 Cost of Production'!G34</f>
        <v>0</v>
      </c>
      <c r="H3" s="54">
        <f>'8 Cost of Production'!H34</f>
        <v>0</v>
      </c>
      <c r="I3" s="54">
        <f>'8 Cost of Production'!I34</f>
        <v>0</v>
      </c>
      <c r="J3" s="54">
        <f>'8 Cost of Production'!J34</f>
        <v>0</v>
      </c>
      <c r="K3" s="54">
        <f>'8 Cost of Production'!K34</f>
        <v>0</v>
      </c>
      <c r="L3" s="54">
        <f>'8 Cost of Production'!L34</f>
        <v>0</v>
      </c>
      <c r="M3" s="54">
        <f>'8 Cost of Production'!M34</f>
        <v>0</v>
      </c>
      <c r="N3" s="54">
        <f>'8 Cost of Production'!N34</f>
        <v>0</v>
      </c>
      <c r="O3" s="54">
        <f>'8 Cost of Production'!O34</f>
        <v>0</v>
      </c>
      <c r="P3" s="54">
        <f>'8 Cost of Production'!P34</f>
        <v>0</v>
      </c>
      <c r="Q3" s="54">
        <f>'8 Cost of Production'!Q34</f>
        <v>0</v>
      </c>
      <c r="R3" s="54">
        <f>'8 Cost of Production'!R34</f>
        <v>0</v>
      </c>
      <c r="S3" s="54">
        <f>'8 Cost of Production'!S34</f>
        <v>0</v>
      </c>
      <c r="T3" s="54">
        <f>'8 Cost of Production'!T34</f>
        <v>0</v>
      </c>
      <c r="U3" s="54">
        <f>'8 Cost of Production'!U34</f>
        <v>0</v>
      </c>
      <c r="V3" s="54">
        <f>'8 Cost of Production'!V34</f>
        <v>0</v>
      </c>
      <c r="W3" s="54">
        <f>'8 Cost of Production'!W34</f>
        <v>0</v>
      </c>
      <c r="X3" s="54">
        <f>'8 Cost of Production'!X34</f>
        <v>0</v>
      </c>
      <c r="Y3" s="54">
        <f>'8 Cost of Production'!Y34</f>
        <v>0</v>
      </c>
      <c r="Z3" s="54">
        <f>'8 Cost of Production'!Z34</f>
        <v>0</v>
      </c>
      <c r="AA3" s="54">
        <f>'8 Cost of Production'!AA34</f>
        <v>0</v>
      </c>
      <c r="AB3" s="54">
        <f>'8 Cost of Production'!AB34</f>
        <v>0</v>
      </c>
    </row>
    <row r="4" spans="1:28" s="41" customFormat="1" ht="15" x14ac:dyDescent="0.25">
      <c r="A4" s="39"/>
      <c r="B4" s="71" t="s">
        <v>381</v>
      </c>
      <c r="C4" s="40"/>
      <c r="D4" s="50">
        <f>'1 Enterprises'!D16</f>
        <v>0</v>
      </c>
      <c r="E4" s="50">
        <f>'1 Enterprises'!E16</f>
        <v>0</v>
      </c>
      <c r="F4" s="50">
        <f>'1 Enterprises'!F16</f>
        <v>0</v>
      </c>
      <c r="G4" s="50">
        <f>'1 Enterprises'!G16</f>
        <v>0</v>
      </c>
      <c r="H4" s="50">
        <f>'1 Enterprises'!H16</f>
        <v>0</v>
      </c>
      <c r="I4" s="50">
        <f>'1 Enterprises'!I16</f>
        <v>0</v>
      </c>
      <c r="J4" s="50">
        <f>'1 Enterprises'!J16</f>
        <v>0</v>
      </c>
      <c r="K4" s="50">
        <f>'1 Enterprises'!K16</f>
        <v>0</v>
      </c>
      <c r="L4" s="50">
        <f>'1 Enterprises'!L16</f>
        <v>0</v>
      </c>
      <c r="M4" s="50">
        <f>'1 Enterprises'!M16</f>
        <v>0</v>
      </c>
      <c r="N4" s="50">
        <f>'1 Enterprises'!N16</f>
        <v>0</v>
      </c>
      <c r="O4" s="50">
        <f>'1 Enterprises'!O16</f>
        <v>0</v>
      </c>
      <c r="P4" s="50">
        <f>'1 Enterprises'!P16</f>
        <v>0</v>
      </c>
      <c r="Q4" s="50">
        <f>'1 Enterprises'!Q16</f>
        <v>0</v>
      </c>
      <c r="R4" s="50">
        <f>'1 Enterprises'!R16</f>
        <v>0</v>
      </c>
      <c r="S4" s="50">
        <f>'1 Enterprises'!S16</f>
        <v>0</v>
      </c>
      <c r="T4" s="50">
        <f>'1 Enterprises'!T16</f>
        <v>0</v>
      </c>
      <c r="U4" s="50">
        <f>'1 Enterprises'!U16</f>
        <v>0</v>
      </c>
      <c r="V4" s="50">
        <f>'1 Enterprises'!V16</f>
        <v>0</v>
      </c>
      <c r="W4" s="50">
        <f>'1 Enterprises'!W16</f>
        <v>0</v>
      </c>
      <c r="X4" s="50">
        <f>'1 Enterprises'!X16</f>
        <v>0</v>
      </c>
      <c r="Y4" s="50">
        <f>'1 Enterprises'!Y16</f>
        <v>0</v>
      </c>
      <c r="Z4" s="50">
        <f>'1 Enterprises'!Z16</f>
        <v>0</v>
      </c>
      <c r="AA4" s="50">
        <f>'1 Enterprises'!AA16</f>
        <v>0</v>
      </c>
      <c r="AB4" s="50">
        <f>'1 Enterprises'!AB16</f>
        <v>0</v>
      </c>
    </row>
    <row r="5" spans="1:28" s="34" customFormat="1" ht="15" x14ac:dyDescent="0.25">
      <c r="A5" s="32"/>
      <c r="B5" s="72" t="s">
        <v>336</v>
      </c>
      <c r="C5" s="33"/>
      <c r="D5" s="75">
        <f>'1 Enterprises'!D15</f>
        <v>0</v>
      </c>
      <c r="E5" s="75">
        <f>'1 Enterprises'!E15</f>
        <v>0</v>
      </c>
      <c r="F5" s="75">
        <f>'1 Enterprises'!F15</f>
        <v>0</v>
      </c>
      <c r="G5" s="75">
        <f>'1 Enterprises'!G15</f>
        <v>0</v>
      </c>
      <c r="H5" s="75">
        <f>'1 Enterprises'!H15</f>
        <v>0</v>
      </c>
      <c r="I5" s="75">
        <f>'1 Enterprises'!I15</f>
        <v>0</v>
      </c>
      <c r="J5" s="75">
        <f>'1 Enterprises'!J15</f>
        <v>0</v>
      </c>
      <c r="K5" s="75">
        <f>'1 Enterprises'!K15</f>
        <v>0</v>
      </c>
      <c r="L5" s="75">
        <f>'1 Enterprises'!L15</f>
        <v>0</v>
      </c>
      <c r="M5" s="75">
        <f>'1 Enterprises'!M15</f>
        <v>0</v>
      </c>
      <c r="N5" s="75">
        <f>'1 Enterprises'!N15</f>
        <v>0</v>
      </c>
      <c r="O5" s="75">
        <f>'1 Enterprises'!O15</f>
        <v>0</v>
      </c>
      <c r="P5" s="75">
        <f>'1 Enterprises'!P15</f>
        <v>0</v>
      </c>
      <c r="Q5" s="75">
        <f>'1 Enterprises'!Q15</f>
        <v>0</v>
      </c>
      <c r="R5" s="75">
        <f>'1 Enterprises'!R15</f>
        <v>0</v>
      </c>
      <c r="S5" s="75">
        <f>'1 Enterprises'!S15</f>
        <v>0</v>
      </c>
      <c r="T5" s="75">
        <f>'1 Enterprises'!T15</f>
        <v>0</v>
      </c>
      <c r="U5" s="75">
        <f>'1 Enterprises'!U15</f>
        <v>0</v>
      </c>
      <c r="V5" s="75">
        <f>'1 Enterprises'!V15</f>
        <v>0</v>
      </c>
      <c r="W5" s="75">
        <f>'1 Enterprises'!W15</f>
        <v>0</v>
      </c>
      <c r="X5" s="75">
        <f>'1 Enterprises'!X15</f>
        <v>0</v>
      </c>
      <c r="Y5" s="75">
        <f>'1 Enterprises'!Y15</f>
        <v>0</v>
      </c>
      <c r="Z5" s="75">
        <f>'1 Enterprises'!Z15</f>
        <v>0</v>
      </c>
      <c r="AA5" s="75">
        <f>'1 Enterprises'!AA15</f>
        <v>0</v>
      </c>
      <c r="AB5" s="75">
        <f>'1 Enterprises'!AB15</f>
        <v>0</v>
      </c>
    </row>
    <row r="6" spans="1:28" ht="15" x14ac:dyDescent="0.25">
      <c r="A6" s="31"/>
      <c r="B6" s="69" t="s">
        <v>229</v>
      </c>
      <c r="D6" s="12">
        <f>'1 Enterprises'!D17</f>
        <v>0</v>
      </c>
      <c r="E6" s="12">
        <f>'1 Enterprises'!E17</f>
        <v>0</v>
      </c>
      <c r="F6" s="12">
        <f>'1 Enterprises'!F17</f>
        <v>0</v>
      </c>
      <c r="G6" s="12">
        <f>'1 Enterprises'!G17</f>
        <v>0</v>
      </c>
      <c r="H6" s="12">
        <f>'1 Enterprises'!H17</f>
        <v>0</v>
      </c>
      <c r="I6" s="12">
        <f>'1 Enterprises'!I17</f>
        <v>0</v>
      </c>
      <c r="J6" s="12">
        <f>'1 Enterprises'!J17</f>
        <v>0</v>
      </c>
      <c r="K6" s="12">
        <f>'1 Enterprises'!K17</f>
        <v>0</v>
      </c>
      <c r="L6" s="12">
        <f>'1 Enterprises'!L17</f>
        <v>0</v>
      </c>
      <c r="M6" s="12">
        <f>'1 Enterprises'!M17</f>
        <v>0</v>
      </c>
      <c r="N6" s="12">
        <f>'1 Enterprises'!N17</f>
        <v>0</v>
      </c>
      <c r="O6" s="12">
        <f>'1 Enterprises'!O17</f>
        <v>0</v>
      </c>
      <c r="P6" s="12">
        <f>'1 Enterprises'!P17</f>
        <v>0</v>
      </c>
      <c r="Q6" s="12">
        <f>'1 Enterprises'!Q17</f>
        <v>0</v>
      </c>
      <c r="R6" s="12">
        <f>'1 Enterprises'!R17</f>
        <v>0</v>
      </c>
      <c r="S6" s="12">
        <f>'1 Enterprises'!S17</f>
        <v>0</v>
      </c>
      <c r="T6" s="12">
        <f>'1 Enterprises'!T17</f>
        <v>0</v>
      </c>
      <c r="U6" s="12">
        <f>'1 Enterprises'!U17</f>
        <v>0</v>
      </c>
      <c r="V6" s="12">
        <f>'1 Enterprises'!V17</f>
        <v>0</v>
      </c>
      <c r="W6" s="12">
        <f>'1 Enterprises'!W17</f>
        <v>0</v>
      </c>
      <c r="X6" s="12">
        <f>'1 Enterprises'!X17</f>
        <v>0</v>
      </c>
      <c r="Y6" s="12">
        <f>'1 Enterprises'!Y17</f>
        <v>0</v>
      </c>
      <c r="Z6" s="12">
        <f>'1 Enterprises'!Z17</f>
        <v>0</v>
      </c>
      <c r="AA6" s="12">
        <f>'1 Enterprises'!AA17</f>
        <v>0</v>
      </c>
      <c r="AB6" s="12">
        <f>'1 Enterprises'!AB17</f>
        <v>0</v>
      </c>
    </row>
    <row r="7" spans="1:28" s="34" customFormat="1" ht="15" x14ac:dyDescent="0.25">
      <c r="A7" s="32"/>
      <c r="B7" s="72"/>
      <c r="C7" s="33"/>
      <c r="D7" s="75"/>
      <c r="E7" s="75"/>
      <c r="F7" s="75"/>
      <c r="G7" s="75"/>
      <c r="H7" s="75"/>
      <c r="I7" s="75"/>
      <c r="J7" s="75"/>
      <c r="K7" s="75"/>
      <c r="L7" s="75"/>
      <c r="M7" s="75"/>
      <c r="N7" s="75"/>
      <c r="O7" s="75"/>
      <c r="P7" s="75"/>
      <c r="Q7" s="75"/>
      <c r="R7" s="75"/>
      <c r="S7" s="75"/>
      <c r="T7" s="75"/>
      <c r="U7" s="75"/>
      <c r="V7" s="75"/>
      <c r="W7" s="75"/>
      <c r="X7" s="75"/>
      <c r="Y7" s="75"/>
      <c r="Z7" s="75"/>
      <c r="AA7" s="75"/>
      <c r="AB7" s="75"/>
    </row>
    <row r="8" spans="1:28" s="224" customFormat="1" ht="18" x14ac:dyDescent="0.25">
      <c r="A8" s="162"/>
      <c r="B8" s="259" t="str">
        <f>'8 Cost of Production'!B84</f>
        <v>Total Economic Cost per plant sold</v>
      </c>
      <c r="C8" s="260"/>
      <c r="D8" s="260" t="e">
        <f>'8 Cost of Production'!D84</f>
        <v>#VALUE!</v>
      </c>
      <c r="E8" s="260" t="e">
        <f>'8 Cost of Production'!E84</f>
        <v>#VALUE!</v>
      </c>
      <c r="F8" s="260" t="e">
        <f>'8 Cost of Production'!F84</f>
        <v>#VALUE!</v>
      </c>
      <c r="G8" s="260" t="e">
        <f>'8 Cost of Production'!G84</f>
        <v>#VALUE!</v>
      </c>
      <c r="H8" s="260" t="e">
        <f>'8 Cost of Production'!H84</f>
        <v>#VALUE!</v>
      </c>
      <c r="I8" s="260" t="e">
        <f>'8 Cost of Production'!I84</f>
        <v>#VALUE!</v>
      </c>
      <c r="J8" s="260" t="e">
        <f>'8 Cost of Production'!J84</f>
        <v>#VALUE!</v>
      </c>
      <c r="K8" s="260" t="e">
        <f>'8 Cost of Production'!K84</f>
        <v>#VALUE!</v>
      </c>
      <c r="L8" s="260" t="e">
        <f>'8 Cost of Production'!L84</f>
        <v>#VALUE!</v>
      </c>
      <c r="M8" s="260" t="e">
        <f>'8 Cost of Production'!M84</f>
        <v>#VALUE!</v>
      </c>
      <c r="N8" s="260" t="e">
        <f>'8 Cost of Production'!N84</f>
        <v>#VALUE!</v>
      </c>
      <c r="O8" s="260" t="e">
        <f>'8 Cost of Production'!O84</f>
        <v>#VALUE!</v>
      </c>
      <c r="P8" s="260" t="e">
        <f>'8 Cost of Production'!P84</f>
        <v>#VALUE!</v>
      </c>
      <c r="Q8" s="260" t="e">
        <f>'8 Cost of Production'!Q84</f>
        <v>#VALUE!</v>
      </c>
      <c r="R8" s="260" t="e">
        <f>'8 Cost of Production'!R84</f>
        <v>#VALUE!</v>
      </c>
      <c r="S8" s="260" t="e">
        <f>'8 Cost of Production'!S84</f>
        <v>#VALUE!</v>
      </c>
      <c r="T8" s="260" t="e">
        <f>'8 Cost of Production'!T84</f>
        <v>#VALUE!</v>
      </c>
      <c r="U8" s="260" t="e">
        <f>'8 Cost of Production'!U84</f>
        <v>#VALUE!</v>
      </c>
      <c r="V8" s="260" t="e">
        <f>'8 Cost of Production'!V84</f>
        <v>#VALUE!</v>
      </c>
      <c r="W8" s="260" t="e">
        <f>'8 Cost of Production'!W84</f>
        <v>#VALUE!</v>
      </c>
      <c r="X8" s="260" t="e">
        <f>'8 Cost of Production'!X84</f>
        <v>#VALUE!</v>
      </c>
      <c r="Y8" s="260" t="e">
        <f>'8 Cost of Production'!Y84</f>
        <v>#VALUE!</v>
      </c>
      <c r="Z8" s="260" t="e">
        <f>'8 Cost of Production'!Z84</f>
        <v>#VALUE!</v>
      </c>
      <c r="AA8" s="260" t="e">
        <f>'8 Cost of Production'!AA84</f>
        <v>#VALUE!</v>
      </c>
      <c r="AB8" s="260" t="e">
        <f>'8 Cost of Production'!AB84</f>
        <v>#VALUE!</v>
      </c>
    </row>
    <row r="9" spans="1:28" s="44" customFormat="1" ht="15" x14ac:dyDescent="0.25">
      <c r="A9" s="16"/>
      <c r="B9" s="69" t="s">
        <v>230</v>
      </c>
      <c r="C9" s="12"/>
      <c r="D9" s="55" t="e">
        <f>D6-D8</f>
        <v>#VALUE!</v>
      </c>
      <c r="E9" s="55" t="e">
        <f t="shared" ref="E9:O9" si="0">E6-E8</f>
        <v>#VALUE!</v>
      </c>
      <c r="F9" s="55" t="e">
        <f t="shared" si="0"/>
        <v>#VALUE!</v>
      </c>
      <c r="G9" s="55" t="e">
        <f t="shared" si="0"/>
        <v>#VALUE!</v>
      </c>
      <c r="H9" s="55" t="e">
        <f t="shared" si="0"/>
        <v>#VALUE!</v>
      </c>
      <c r="I9" s="55" t="e">
        <f t="shared" si="0"/>
        <v>#VALUE!</v>
      </c>
      <c r="J9" s="55" t="e">
        <f t="shared" si="0"/>
        <v>#VALUE!</v>
      </c>
      <c r="K9" s="55" t="e">
        <f t="shared" si="0"/>
        <v>#VALUE!</v>
      </c>
      <c r="L9" s="55" t="e">
        <f t="shared" si="0"/>
        <v>#VALUE!</v>
      </c>
      <c r="M9" s="55" t="e">
        <f t="shared" si="0"/>
        <v>#VALUE!</v>
      </c>
      <c r="N9" s="55" t="e">
        <f t="shared" si="0"/>
        <v>#VALUE!</v>
      </c>
      <c r="O9" s="55" t="e">
        <f t="shared" si="0"/>
        <v>#VALUE!</v>
      </c>
      <c r="P9" s="55" t="e">
        <f t="shared" ref="P9:AB9" si="1">P6-P8</f>
        <v>#VALUE!</v>
      </c>
      <c r="Q9" s="55" t="e">
        <f t="shared" si="1"/>
        <v>#VALUE!</v>
      </c>
      <c r="R9" s="55" t="e">
        <f t="shared" si="1"/>
        <v>#VALUE!</v>
      </c>
      <c r="S9" s="55" t="e">
        <f t="shared" si="1"/>
        <v>#VALUE!</v>
      </c>
      <c r="T9" s="55" t="e">
        <f t="shared" si="1"/>
        <v>#VALUE!</v>
      </c>
      <c r="U9" s="55" t="e">
        <f t="shared" si="1"/>
        <v>#VALUE!</v>
      </c>
      <c r="V9" s="55" t="e">
        <f t="shared" si="1"/>
        <v>#VALUE!</v>
      </c>
      <c r="W9" s="55" t="e">
        <f t="shared" si="1"/>
        <v>#VALUE!</v>
      </c>
      <c r="X9" s="55" t="e">
        <f t="shared" si="1"/>
        <v>#VALUE!</v>
      </c>
      <c r="Y9" s="55" t="e">
        <f t="shared" si="1"/>
        <v>#VALUE!</v>
      </c>
      <c r="Z9" s="55" t="e">
        <f t="shared" si="1"/>
        <v>#VALUE!</v>
      </c>
      <c r="AA9" s="55" t="e">
        <f t="shared" si="1"/>
        <v>#VALUE!</v>
      </c>
      <c r="AB9" s="55" t="e">
        <f t="shared" si="1"/>
        <v>#VALUE!</v>
      </c>
    </row>
    <row r="10" spans="1:28" s="23" customFormat="1" ht="15" x14ac:dyDescent="0.25">
      <c r="A10" s="31"/>
      <c r="B10" s="69" t="s">
        <v>335</v>
      </c>
      <c r="C10" s="7"/>
      <c r="D10" s="85" t="e">
        <f>D9*D4</f>
        <v>#VALUE!</v>
      </c>
      <c r="E10" s="85" t="e">
        <f t="shared" ref="E10:O10" si="2">E9*E4</f>
        <v>#VALUE!</v>
      </c>
      <c r="F10" s="85" t="e">
        <f t="shared" si="2"/>
        <v>#VALUE!</v>
      </c>
      <c r="G10" s="85" t="e">
        <f t="shared" si="2"/>
        <v>#VALUE!</v>
      </c>
      <c r="H10" s="85" t="e">
        <f t="shared" si="2"/>
        <v>#VALUE!</v>
      </c>
      <c r="I10" s="85" t="e">
        <f t="shared" si="2"/>
        <v>#VALUE!</v>
      </c>
      <c r="J10" s="85" t="e">
        <f t="shared" si="2"/>
        <v>#VALUE!</v>
      </c>
      <c r="K10" s="85" t="e">
        <f t="shared" si="2"/>
        <v>#VALUE!</v>
      </c>
      <c r="L10" s="85" t="e">
        <f t="shared" si="2"/>
        <v>#VALUE!</v>
      </c>
      <c r="M10" s="85" t="e">
        <f t="shared" si="2"/>
        <v>#VALUE!</v>
      </c>
      <c r="N10" s="85" t="e">
        <f t="shared" si="2"/>
        <v>#VALUE!</v>
      </c>
      <c r="O10" s="85" t="e">
        <f t="shared" si="2"/>
        <v>#VALUE!</v>
      </c>
      <c r="P10" s="85" t="e">
        <f t="shared" ref="P10:AB10" si="3">P9*P4</f>
        <v>#VALUE!</v>
      </c>
      <c r="Q10" s="85" t="e">
        <f t="shared" si="3"/>
        <v>#VALUE!</v>
      </c>
      <c r="R10" s="85" t="e">
        <f t="shared" si="3"/>
        <v>#VALUE!</v>
      </c>
      <c r="S10" s="85" t="e">
        <f t="shared" si="3"/>
        <v>#VALUE!</v>
      </c>
      <c r="T10" s="85" t="e">
        <f t="shared" si="3"/>
        <v>#VALUE!</v>
      </c>
      <c r="U10" s="85" t="e">
        <f t="shared" si="3"/>
        <v>#VALUE!</v>
      </c>
      <c r="V10" s="85" t="e">
        <f t="shared" si="3"/>
        <v>#VALUE!</v>
      </c>
      <c r="W10" s="85" t="e">
        <f t="shared" si="3"/>
        <v>#VALUE!</v>
      </c>
      <c r="X10" s="85" t="e">
        <f t="shared" si="3"/>
        <v>#VALUE!</v>
      </c>
      <c r="Y10" s="85" t="e">
        <f t="shared" si="3"/>
        <v>#VALUE!</v>
      </c>
      <c r="Z10" s="85" t="e">
        <f t="shared" si="3"/>
        <v>#VALUE!</v>
      </c>
      <c r="AA10" s="85" t="e">
        <f t="shared" si="3"/>
        <v>#VALUE!</v>
      </c>
      <c r="AB10" s="85" t="e">
        <f t="shared" si="3"/>
        <v>#VALUE!</v>
      </c>
    </row>
    <row r="11" spans="1:28" s="44" customFormat="1" ht="15.75" thickBot="1" x14ac:dyDescent="0.3">
      <c r="A11" s="16"/>
      <c r="B11" s="69" t="s">
        <v>339</v>
      </c>
      <c r="E11" s="45"/>
      <c r="F11" s="45"/>
      <c r="G11" s="45"/>
      <c r="H11" s="45"/>
      <c r="I11" s="45"/>
      <c r="J11" s="45"/>
      <c r="K11" s="45"/>
      <c r="L11" s="45"/>
      <c r="M11" s="45"/>
      <c r="N11" s="45"/>
      <c r="O11" s="45"/>
      <c r="P11" s="45"/>
      <c r="Q11" s="45"/>
      <c r="R11" s="45"/>
      <c r="S11" s="45"/>
      <c r="T11" s="45"/>
      <c r="U11" s="45"/>
      <c r="V11" s="45"/>
      <c r="W11" s="45"/>
      <c r="X11" s="45"/>
      <c r="Y11" s="45"/>
      <c r="Z11" s="45"/>
      <c r="AA11" s="45"/>
      <c r="AB11" s="45"/>
    </row>
    <row r="12" spans="1:28" s="44" customFormat="1" ht="15.75" thickBot="1" x14ac:dyDescent="0.3">
      <c r="A12" s="16"/>
      <c r="B12" s="301" t="e">
        <f>SUM(D10:AB10)</f>
        <v>#VALUE!</v>
      </c>
      <c r="C12" s="302"/>
      <c r="D12" s="45"/>
      <c r="E12" s="45"/>
      <c r="F12" s="45"/>
      <c r="G12" s="45"/>
      <c r="H12" s="45"/>
      <c r="I12" s="45"/>
      <c r="J12" s="45"/>
      <c r="K12" s="45"/>
      <c r="L12" s="45"/>
      <c r="M12" s="45"/>
      <c r="N12" s="45"/>
      <c r="O12" s="45"/>
      <c r="P12" s="45"/>
      <c r="Q12" s="45"/>
      <c r="R12" s="45"/>
      <c r="S12" s="45"/>
      <c r="T12" s="45"/>
      <c r="U12" s="45"/>
      <c r="V12" s="45"/>
      <c r="W12" s="45"/>
      <c r="X12" s="45"/>
      <c r="Y12" s="45"/>
      <c r="Z12" s="45"/>
      <c r="AA12" s="45"/>
      <c r="AB12" s="45"/>
    </row>
    <row r="13" spans="1:28" s="44" customFormat="1" ht="15" x14ac:dyDescent="0.25">
      <c r="A13" s="16"/>
      <c r="B13" s="254"/>
      <c r="C13" s="255"/>
      <c r="D13" s="45"/>
      <c r="E13" s="45"/>
      <c r="F13" s="45"/>
      <c r="G13" s="45"/>
      <c r="H13" s="45"/>
      <c r="I13" s="45"/>
      <c r="J13" s="45"/>
      <c r="K13" s="45"/>
      <c r="L13" s="45"/>
      <c r="M13" s="45"/>
      <c r="N13" s="45"/>
      <c r="O13" s="45"/>
      <c r="P13" s="45"/>
      <c r="Q13" s="45"/>
      <c r="R13" s="45"/>
      <c r="S13" s="45"/>
      <c r="T13" s="45"/>
      <c r="U13" s="45"/>
      <c r="V13" s="45"/>
      <c r="W13" s="45"/>
      <c r="X13" s="45"/>
      <c r="Y13" s="45"/>
      <c r="Z13" s="45"/>
      <c r="AA13" s="45"/>
      <c r="AB13" s="45"/>
    </row>
    <row r="14" spans="1:28" s="224" customFormat="1" ht="18" x14ac:dyDescent="0.25">
      <c r="A14" s="162"/>
      <c r="B14" s="261" t="str">
        <f>'8 Cost of Production'!B100</f>
        <v>Maintain Net Worth per plant sold</v>
      </c>
      <c r="C14" s="260"/>
      <c r="D14" s="260" t="e">
        <f>'8 Cost of Production'!D100</f>
        <v>#VALUE!</v>
      </c>
      <c r="E14" s="260" t="e">
        <f>'8 Cost of Production'!E100</f>
        <v>#VALUE!</v>
      </c>
      <c r="F14" s="260" t="e">
        <f>'8 Cost of Production'!F100</f>
        <v>#VALUE!</v>
      </c>
      <c r="G14" s="260" t="e">
        <f>'8 Cost of Production'!G100</f>
        <v>#VALUE!</v>
      </c>
      <c r="H14" s="260" t="e">
        <f>'8 Cost of Production'!H100</f>
        <v>#VALUE!</v>
      </c>
      <c r="I14" s="260" t="e">
        <f>'8 Cost of Production'!I100</f>
        <v>#VALUE!</v>
      </c>
      <c r="J14" s="260" t="e">
        <f>'8 Cost of Production'!J100</f>
        <v>#VALUE!</v>
      </c>
      <c r="K14" s="260" t="e">
        <f>'8 Cost of Production'!K100</f>
        <v>#VALUE!</v>
      </c>
      <c r="L14" s="260" t="e">
        <f>'8 Cost of Production'!L100</f>
        <v>#VALUE!</v>
      </c>
      <c r="M14" s="260" t="e">
        <f>'8 Cost of Production'!M100</f>
        <v>#VALUE!</v>
      </c>
      <c r="N14" s="260" t="e">
        <f>'8 Cost of Production'!N100</f>
        <v>#VALUE!</v>
      </c>
      <c r="O14" s="260" t="e">
        <f>'8 Cost of Production'!O100</f>
        <v>#VALUE!</v>
      </c>
      <c r="P14" s="260" t="e">
        <f>'8 Cost of Production'!P100</f>
        <v>#VALUE!</v>
      </c>
      <c r="Q14" s="260" t="e">
        <f>'8 Cost of Production'!Q100</f>
        <v>#VALUE!</v>
      </c>
      <c r="R14" s="260" t="e">
        <f>'8 Cost of Production'!R100</f>
        <v>#VALUE!</v>
      </c>
      <c r="S14" s="260" t="e">
        <f>'8 Cost of Production'!S100</f>
        <v>#VALUE!</v>
      </c>
      <c r="T14" s="260" t="e">
        <f>'8 Cost of Production'!T100</f>
        <v>#VALUE!</v>
      </c>
      <c r="U14" s="260" t="e">
        <f>'8 Cost of Production'!U100</f>
        <v>#VALUE!</v>
      </c>
      <c r="V14" s="260" t="e">
        <f>'8 Cost of Production'!V100</f>
        <v>#VALUE!</v>
      </c>
      <c r="W14" s="260" t="e">
        <f>'8 Cost of Production'!W100</f>
        <v>#VALUE!</v>
      </c>
      <c r="X14" s="260" t="e">
        <f>'8 Cost of Production'!X100</f>
        <v>#VALUE!</v>
      </c>
      <c r="Y14" s="260" t="e">
        <f>'8 Cost of Production'!Y100</f>
        <v>#VALUE!</v>
      </c>
      <c r="Z14" s="260" t="e">
        <f>'8 Cost of Production'!Z100</f>
        <v>#VALUE!</v>
      </c>
      <c r="AA14" s="260" t="e">
        <f>'8 Cost of Production'!AA100</f>
        <v>#VALUE!</v>
      </c>
      <c r="AB14" s="260" t="e">
        <f>'8 Cost of Production'!AB100</f>
        <v>#VALUE!</v>
      </c>
    </row>
    <row r="15" spans="1:28" s="44" customFormat="1" ht="15" x14ac:dyDescent="0.25">
      <c r="A15" s="16"/>
      <c r="B15" s="69" t="s">
        <v>231</v>
      </c>
      <c r="C15" s="12"/>
      <c r="D15" s="55" t="e">
        <f>D6-D14</f>
        <v>#VALUE!</v>
      </c>
      <c r="E15" s="55" t="e">
        <f t="shared" ref="E15:O15" si="4">E6-E14</f>
        <v>#VALUE!</v>
      </c>
      <c r="F15" s="55" t="e">
        <f t="shared" si="4"/>
        <v>#VALUE!</v>
      </c>
      <c r="G15" s="55" t="e">
        <f t="shared" si="4"/>
        <v>#VALUE!</v>
      </c>
      <c r="H15" s="55" t="e">
        <f t="shared" si="4"/>
        <v>#VALUE!</v>
      </c>
      <c r="I15" s="55" t="e">
        <f t="shared" si="4"/>
        <v>#VALUE!</v>
      </c>
      <c r="J15" s="55" t="e">
        <f t="shared" si="4"/>
        <v>#VALUE!</v>
      </c>
      <c r="K15" s="55" t="e">
        <f t="shared" si="4"/>
        <v>#VALUE!</v>
      </c>
      <c r="L15" s="55" t="e">
        <f t="shared" si="4"/>
        <v>#VALUE!</v>
      </c>
      <c r="M15" s="55" t="e">
        <f t="shared" si="4"/>
        <v>#VALUE!</v>
      </c>
      <c r="N15" s="55" t="e">
        <f t="shared" si="4"/>
        <v>#VALUE!</v>
      </c>
      <c r="O15" s="55" t="e">
        <f t="shared" si="4"/>
        <v>#VALUE!</v>
      </c>
      <c r="P15" s="55" t="e">
        <f t="shared" ref="P15:AB15" si="5">P6-P14</f>
        <v>#VALUE!</v>
      </c>
      <c r="Q15" s="55" t="e">
        <f t="shared" si="5"/>
        <v>#VALUE!</v>
      </c>
      <c r="R15" s="55" t="e">
        <f t="shared" si="5"/>
        <v>#VALUE!</v>
      </c>
      <c r="S15" s="55" t="e">
        <f t="shared" si="5"/>
        <v>#VALUE!</v>
      </c>
      <c r="T15" s="55" t="e">
        <f t="shared" si="5"/>
        <v>#VALUE!</v>
      </c>
      <c r="U15" s="55" t="e">
        <f t="shared" si="5"/>
        <v>#VALUE!</v>
      </c>
      <c r="V15" s="55" t="e">
        <f t="shared" si="5"/>
        <v>#VALUE!</v>
      </c>
      <c r="W15" s="55" t="e">
        <f t="shared" si="5"/>
        <v>#VALUE!</v>
      </c>
      <c r="X15" s="55" t="e">
        <f t="shared" si="5"/>
        <v>#VALUE!</v>
      </c>
      <c r="Y15" s="55" t="e">
        <f t="shared" si="5"/>
        <v>#VALUE!</v>
      </c>
      <c r="Z15" s="55" t="e">
        <f t="shared" si="5"/>
        <v>#VALUE!</v>
      </c>
      <c r="AA15" s="55" t="e">
        <f t="shared" si="5"/>
        <v>#VALUE!</v>
      </c>
      <c r="AB15" s="55" t="e">
        <f t="shared" si="5"/>
        <v>#VALUE!</v>
      </c>
    </row>
    <row r="16" spans="1:28" s="44" customFormat="1" ht="15" x14ac:dyDescent="0.25">
      <c r="A16" s="16"/>
      <c r="B16" s="69" t="s">
        <v>75</v>
      </c>
      <c r="D16" s="77" t="e">
        <f>D15*D4</f>
        <v>#VALUE!</v>
      </c>
      <c r="E16" s="77" t="e">
        <f t="shared" ref="E16:O16" si="6">E15*E4</f>
        <v>#VALUE!</v>
      </c>
      <c r="F16" s="77" t="e">
        <f t="shared" si="6"/>
        <v>#VALUE!</v>
      </c>
      <c r="G16" s="77" t="e">
        <f t="shared" si="6"/>
        <v>#VALUE!</v>
      </c>
      <c r="H16" s="77" t="e">
        <f t="shared" si="6"/>
        <v>#VALUE!</v>
      </c>
      <c r="I16" s="77" t="e">
        <f t="shared" si="6"/>
        <v>#VALUE!</v>
      </c>
      <c r="J16" s="77" t="e">
        <f t="shared" si="6"/>
        <v>#VALUE!</v>
      </c>
      <c r="K16" s="77" t="e">
        <f t="shared" si="6"/>
        <v>#VALUE!</v>
      </c>
      <c r="L16" s="77" t="e">
        <f t="shared" si="6"/>
        <v>#VALUE!</v>
      </c>
      <c r="M16" s="77" t="e">
        <f t="shared" si="6"/>
        <v>#VALUE!</v>
      </c>
      <c r="N16" s="77" t="e">
        <f t="shared" si="6"/>
        <v>#VALUE!</v>
      </c>
      <c r="O16" s="77" t="e">
        <f t="shared" si="6"/>
        <v>#VALUE!</v>
      </c>
      <c r="P16" s="77" t="e">
        <f t="shared" ref="P16:AB16" si="7">P15*P4</f>
        <v>#VALUE!</v>
      </c>
      <c r="Q16" s="77" t="e">
        <f t="shared" si="7"/>
        <v>#VALUE!</v>
      </c>
      <c r="R16" s="77" t="e">
        <f t="shared" si="7"/>
        <v>#VALUE!</v>
      </c>
      <c r="S16" s="77" t="e">
        <f t="shared" si="7"/>
        <v>#VALUE!</v>
      </c>
      <c r="T16" s="77" t="e">
        <f t="shared" si="7"/>
        <v>#VALUE!</v>
      </c>
      <c r="U16" s="77" t="e">
        <f t="shared" si="7"/>
        <v>#VALUE!</v>
      </c>
      <c r="V16" s="77" t="e">
        <f t="shared" si="7"/>
        <v>#VALUE!</v>
      </c>
      <c r="W16" s="77" t="e">
        <f t="shared" si="7"/>
        <v>#VALUE!</v>
      </c>
      <c r="X16" s="77" t="e">
        <f t="shared" si="7"/>
        <v>#VALUE!</v>
      </c>
      <c r="Y16" s="77" t="e">
        <f t="shared" si="7"/>
        <v>#VALUE!</v>
      </c>
      <c r="Z16" s="77" t="e">
        <f t="shared" si="7"/>
        <v>#VALUE!</v>
      </c>
      <c r="AA16" s="77" t="e">
        <f t="shared" si="7"/>
        <v>#VALUE!</v>
      </c>
      <c r="AB16" s="77" t="e">
        <f t="shared" si="7"/>
        <v>#VALUE!</v>
      </c>
    </row>
    <row r="17" spans="1:47" s="44" customFormat="1" ht="15.75" thickBot="1" x14ac:dyDescent="0.3">
      <c r="A17" s="16"/>
      <c r="B17" s="69" t="s">
        <v>232</v>
      </c>
      <c r="E17" s="55"/>
      <c r="F17" s="55"/>
      <c r="G17" s="55"/>
      <c r="H17" s="55"/>
      <c r="I17" s="55"/>
      <c r="J17" s="55"/>
      <c r="K17" s="55"/>
      <c r="L17" s="55"/>
      <c r="M17" s="55"/>
      <c r="N17" s="55"/>
      <c r="O17" s="55"/>
      <c r="P17" s="55"/>
      <c r="Q17" s="55"/>
      <c r="R17" s="55"/>
      <c r="S17" s="55"/>
      <c r="T17" s="55"/>
      <c r="U17" s="55"/>
      <c r="V17" s="55"/>
      <c r="W17" s="55"/>
      <c r="X17" s="55"/>
      <c r="Y17" s="55"/>
      <c r="Z17" s="55"/>
      <c r="AA17" s="55"/>
      <c r="AB17" s="55"/>
    </row>
    <row r="18" spans="1:47" s="44" customFormat="1" ht="15.75" thickBot="1" x14ac:dyDescent="0.3">
      <c r="A18" s="16"/>
      <c r="B18" s="301" t="e">
        <f>SUM(D16:AB16)</f>
        <v>#VALUE!</v>
      </c>
      <c r="C18" s="302"/>
      <c r="E18" s="55"/>
      <c r="F18" s="55"/>
      <c r="G18" s="55"/>
      <c r="H18" s="55"/>
      <c r="I18" s="55"/>
      <c r="J18" s="55"/>
      <c r="K18" s="55"/>
      <c r="L18" s="55"/>
      <c r="M18" s="55"/>
      <c r="N18" s="55"/>
      <c r="O18" s="55"/>
      <c r="P18" s="55"/>
      <c r="Q18" s="55"/>
      <c r="R18" s="55"/>
      <c r="S18" s="55"/>
      <c r="T18" s="55"/>
      <c r="U18" s="55"/>
      <c r="V18" s="55"/>
      <c r="W18" s="55"/>
      <c r="X18" s="55"/>
      <c r="Y18" s="55"/>
      <c r="Z18" s="55"/>
      <c r="AA18" s="55"/>
      <c r="AB18" s="55"/>
    </row>
    <row r="19" spans="1:47" s="44" customFormat="1" ht="15" x14ac:dyDescent="0.25">
      <c r="A19" s="16"/>
      <c r="B19" s="254"/>
      <c r="C19" s="255"/>
      <c r="E19" s="55"/>
      <c r="F19" s="55"/>
      <c r="G19" s="55"/>
      <c r="H19" s="55"/>
      <c r="I19" s="55"/>
      <c r="J19" s="55"/>
      <c r="K19" s="55"/>
      <c r="L19" s="55"/>
      <c r="M19" s="55"/>
      <c r="N19" s="55"/>
      <c r="O19" s="55"/>
      <c r="P19" s="55"/>
      <c r="Q19" s="55"/>
      <c r="R19" s="55"/>
      <c r="S19" s="55"/>
      <c r="T19" s="55"/>
      <c r="U19" s="55"/>
      <c r="V19" s="55"/>
      <c r="W19" s="55"/>
      <c r="X19" s="55"/>
      <c r="Y19" s="55"/>
      <c r="Z19" s="55"/>
      <c r="AA19" s="55"/>
      <c r="AB19" s="55"/>
    </row>
    <row r="20" spans="1:47" s="224" customFormat="1" ht="18" x14ac:dyDescent="0.25">
      <c r="A20" s="162"/>
      <c r="B20" s="259" t="str">
        <f>'8 Cost of Production'!B117</f>
        <v>Meet Cash Flow Demands per plant sold</v>
      </c>
      <c r="C20" s="260"/>
      <c r="D20" s="260" t="e">
        <f>'8 Cost of Production'!D117</f>
        <v>#VALUE!</v>
      </c>
      <c r="E20" s="260" t="e">
        <f>'8 Cost of Production'!E117</f>
        <v>#VALUE!</v>
      </c>
      <c r="F20" s="260" t="e">
        <f>'8 Cost of Production'!F117</f>
        <v>#VALUE!</v>
      </c>
      <c r="G20" s="260" t="e">
        <f>'8 Cost of Production'!G117</f>
        <v>#VALUE!</v>
      </c>
      <c r="H20" s="260" t="e">
        <f>'8 Cost of Production'!H117</f>
        <v>#VALUE!</v>
      </c>
      <c r="I20" s="260" t="e">
        <f>'8 Cost of Production'!I117</f>
        <v>#VALUE!</v>
      </c>
      <c r="J20" s="260" t="e">
        <f>'8 Cost of Production'!J117</f>
        <v>#VALUE!</v>
      </c>
      <c r="K20" s="260" t="e">
        <f>'8 Cost of Production'!K117</f>
        <v>#VALUE!</v>
      </c>
      <c r="L20" s="260" t="e">
        <f>'8 Cost of Production'!L117</f>
        <v>#VALUE!</v>
      </c>
      <c r="M20" s="260" t="e">
        <f>'8 Cost of Production'!M117</f>
        <v>#VALUE!</v>
      </c>
      <c r="N20" s="260" t="e">
        <f>'8 Cost of Production'!N117</f>
        <v>#VALUE!</v>
      </c>
      <c r="O20" s="260" t="e">
        <f>'8 Cost of Production'!O117</f>
        <v>#VALUE!</v>
      </c>
      <c r="P20" s="260" t="e">
        <f>'8 Cost of Production'!P117</f>
        <v>#VALUE!</v>
      </c>
      <c r="Q20" s="260" t="e">
        <f>'8 Cost of Production'!Q117</f>
        <v>#VALUE!</v>
      </c>
      <c r="R20" s="260" t="e">
        <f>'8 Cost of Production'!R117</f>
        <v>#VALUE!</v>
      </c>
      <c r="S20" s="260" t="e">
        <f>'8 Cost of Production'!S117</f>
        <v>#VALUE!</v>
      </c>
      <c r="T20" s="260" t="e">
        <f>'8 Cost of Production'!T117</f>
        <v>#VALUE!</v>
      </c>
      <c r="U20" s="260" t="e">
        <f>'8 Cost of Production'!U117</f>
        <v>#VALUE!</v>
      </c>
      <c r="V20" s="260" t="e">
        <f>'8 Cost of Production'!V117</f>
        <v>#VALUE!</v>
      </c>
      <c r="W20" s="260" t="e">
        <f>'8 Cost of Production'!W117</f>
        <v>#VALUE!</v>
      </c>
      <c r="X20" s="260" t="e">
        <f>'8 Cost of Production'!X117</f>
        <v>#VALUE!</v>
      </c>
      <c r="Y20" s="260" t="e">
        <f>'8 Cost of Production'!Y117</f>
        <v>#VALUE!</v>
      </c>
      <c r="Z20" s="260" t="e">
        <f>'8 Cost of Production'!Z117</f>
        <v>#VALUE!</v>
      </c>
      <c r="AA20" s="260" t="e">
        <f>'8 Cost of Production'!AA117</f>
        <v>#VALUE!</v>
      </c>
      <c r="AB20" s="260" t="e">
        <f>'8 Cost of Production'!AB117</f>
        <v>#VALUE!</v>
      </c>
    </row>
    <row r="21" spans="1:47" s="44" customFormat="1" ht="15" x14ac:dyDescent="0.25">
      <c r="A21" s="16"/>
      <c r="B21" s="157" t="s">
        <v>233</v>
      </c>
      <c r="D21" s="55" t="e">
        <f>D6-D20</f>
        <v>#VALUE!</v>
      </c>
      <c r="E21" s="55" t="e">
        <f t="shared" ref="E21:O21" si="8">E6-E20</f>
        <v>#VALUE!</v>
      </c>
      <c r="F21" s="55" t="e">
        <f t="shared" si="8"/>
        <v>#VALUE!</v>
      </c>
      <c r="G21" s="55" t="e">
        <f t="shared" si="8"/>
        <v>#VALUE!</v>
      </c>
      <c r="H21" s="55" t="e">
        <f t="shared" si="8"/>
        <v>#VALUE!</v>
      </c>
      <c r="I21" s="55" t="e">
        <f t="shared" si="8"/>
        <v>#VALUE!</v>
      </c>
      <c r="J21" s="55" t="e">
        <f t="shared" si="8"/>
        <v>#VALUE!</v>
      </c>
      <c r="K21" s="55" t="e">
        <f t="shared" si="8"/>
        <v>#VALUE!</v>
      </c>
      <c r="L21" s="55" t="e">
        <f t="shared" si="8"/>
        <v>#VALUE!</v>
      </c>
      <c r="M21" s="55" t="e">
        <f t="shared" si="8"/>
        <v>#VALUE!</v>
      </c>
      <c r="N21" s="55" t="e">
        <f t="shared" si="8"/>
        <v>#VALUE!</v>
      </c>
      <c r="O21" s="55" t="e">
        <f t="shared" si="8"/>
        <v>#VALUE!</v>
      </c>
      <c r="P21" s="55" t="e">
        <f t="shared" ref="P21:AB21" si="9">P6-P20</f>
        <v>#VALUE!</v>
      </c>
      <c r="Q21" s="55" t="e">
        <f t="shared" si="9"/>
        <v>#VALUE!</v>
      </c>
      <c r="R21" s="55" t="e">
        <f t="shared" si="9"/>
        <v>#VALUE!</v>
      </c>
      <c r="S21" s="55" t="e">
        <f t="shared" si="9"/>
        <v>#VALUE!</v>
      </c>
      <c r="T21" s="55" t="e">
        <f t="shared" si="9"/>
        <v>#VALUE!</v>
      </c>
      <c r="U21" s="55" t="e">
        <f t="shared" si="9"/>
        <v>#VALUE!</v>
      </c>
      <c r="V21" s="55" t="e">
        <f t="shared" si="9"/>
        <v>#VALUE!</v>
      </c>
      <c r="W21" s="55" t="e">
        <f t="shared" si="9"/>
        <v>#VALUE!</v>
      </c>
      <c r="X21" s="55" t="e">
        <f t="shared" si="9"/>
        <v>#VALUE!</v>
      </c>
      <c r="Y21" s="55" t="e">
        <f t="shared" si="9"/>
        <v>#VALUE!</v>
      </c>
      <c r="Z21" s="55" t="e">
        <f t="shared" si="9"/>
        <v>#VALUE!</v>
      </c>
      <c r="AA21" s="55" t="e">
        <f t="shared" si="9"/>
        <v>#VALUE!</v>
      </c>
      <c r="AB21" s="55" t="e">
        <f t="shared" si="9"/>
        <v>#VALUE!</v>
      </c>
    </row>
    <row r="22" spans="1:47" s="44" customFormat="1" ht="15" x14ac:dyDescent="0.25">
      <c r="A22" s="16"/>
      <c r="B22" s="157" t="s">
        <v>235</v>
      </c>
      <c r="D22" s="77" t="e">
        <f>D21*D4</f>
        <v>#VALUE!</v>
      </c>
      <c r="E22" s="77" t="e">
        <f t="shared" ref="E22:O22" si="10">E21*E4</f>
        <v>#VALUE!</v>
      </c>
      <c r="F22" s="77" t="e">
        <f t="shared" si="10"/>
        <v>#VALUE!</v>
      </c>
      <c r="G22" s="77" t="e">
        <f t="shared" si="10"/>
        <v>#VALUE!</v>
      </c>
      <c r="H22" s="77" t="e">
        <f t="shared" si="10"/>
        <v>#VALUE!</v>
      </c>
      <c r="I22" s="77" t="e">
        <f t="shared" si="10"/>
        <v>#VALUE!</v>
      </c>
      <c r="J22" s="77" t="e">
        <f t="shared" si="10"/>
        <v>#VALUE!</v>
      </c>
      <c r="K22" s="77" t="e">
        <f t="shared" si="10"/>
        <v>#VALUE!</v>
      </c>
      <c r="L22" s="77" t="e">
        <f t="shared" si="10"/>
        <v>#VALUE!</v>
      </c>
      <c r="M22" s="77" t="e">
        <f t="shared" si="10"/>
        <v>#VALUE!</v>
      </c>
      <c r="N22" s="77" t="e">
        <f t="shared" si="10"/>
        <v>#VALUE!</v>
      </c>
      <c r="O22" s="77" t="e">
        <f t="shared" si="10"/>
        <v>#VALUE!</v>
      </c>
      <c r="P22" s="77" t="e">
        <f t="shared" ref="P22:AB22" si="11">P21*P4</f>
        <v>#VALUE!</v>
      </c>
      <c r="Q22" s="77" t="e">
        <f t="shared" si="11"/>
        <v>#VALUE!</v>
      </c>
      <c r="R22" s="77" t="e">
        <f t="shared" si="11"/>
        <v>#VALUE!</v>
      </c>
      <c r="S22" s="77" t="e">
        <f t="shared" si="11"/>
        <v>#VALUE!</v>
      </c>
      <c r="T22" s="77" t="e">
        <f t="shared" si="11"/>
        <v>#VALUE!</v>
      </c>
      <c r="U22" s="77" t="e">
        <f t="shared" si="11"/>
        <v>#VALUE!</v>
      </c>
      <c r="V22" s="77" t="e">
        <f t="shared" si="11"/>
        <v>#VALUE!</v>
      </c>
      <c r="W22" s="77" t="e">
        <f t="shared" si="11"/>
        <v>#VALUE!</v>
      </c>
      <c r="X22" s="77" t="e">
        <f t="shared" si="11"/>
        <v>#VALUE!</v>
      </c>
      <c r="Y22" s="77" t="e">
        <f t="shared" si="11"/>
        <v>#VALUE!</v>
      </c>
      <c r="Z22" s="77" t="e">
        <f t="shared" si="11"/>
        <v>#VALUE!</v>
      </c>
      <c r="AA22" s="77" t="e">
        <f t="shared" si="11"/>
        <v>#VALUE!</v>
      </c>
      <c r="AB22" s="77" t="e">
        <f t="shared" si="11"/>
        <v>#VALUE!</v>
      </c>
    </row>
    <row r="23" spans="1:47" s="44" customFormat="1" ht="15.75" thickBot="1" x14ac:dyDescent="0.3">
      <c r="A23" s="16"/>
      <c r="B23" s="157" t="s">
        <v>234</v>
      </c>
      <c r="E23" s="55"/>
      <c r="F23" s="55"/>
      <c r="G23" s="55"/>
      <c r="H23" s="55"/>
      <c r="I23" s="55"/>
      <c r="J23" s="55"/>
      <c r="K23" s="55"/>
      <c r="L23" s="55"/>
      <c r="M23" s="55"/>
      <c r="N23" s="55"/>
      <c r="O23" s="55"/>
      <c r="P23" s="55"/>
      <c r="Q23" s="55"/>
      <c r="R23" s="55"/>
      <c r="S23" s="55"/>
      <c r="T23" s="55"/>
      <c r="U23" s="55"/>
      <c r="V23" s="55"/>
      <c r="W23" s="55"/>
      <c r="X23" s="55"/>
      <c r="Y23" s="55"/>
      <c r="Z23" s="55"/>
      <c r="AA23" s="55"/>
      <c r="AB23" s="55"/>
    </row>
    <row r="24" spans="1:47" s="44" customFormat="1" ht="15.75" thickBot="1" x14ac:dyDescent="0.3">
      <c r="A24" s="16"/>
      <c r="B24" s="301" t="e">
        <f>SUM(D22:AB22)</f>
        <v>#VALUE!</v>
      </c>
      <c r="C24" s="302"/>
      <c r="E24" s="55"/>
      <c r="F24" s="55"/>
      <c r="G24" s="55"/>
      <c r="H24" s="55"/>
      <c r="I24" s="55"/>
      <c r="J24" s="55"/>
      <c r="K24" s="55"/>
      <c r="L24" s="55"/>
      <c r="M24" s="55"/>
      <c r="N24" s="55"/>
      <c r="O24" s="55"/>
      <c r="P24" s="55"/>
      <c r="Q24" s="55"/>
      <c r="R24" s="55"/>
      <c r="S24" s="55"/>
      <c r="T24" s="55"/>
      <c r="U24" s="55"/>
      <c r="V24" s="55"/>
      <c r="W24" s="55"/>
      <c r="X24" s="55"/>
      <c r="Y24" s="55"/>
      <c r="Z24" s="55"/>
      <c r="AA24" s="55"/>
      <c r="AB24" s="55"/>
    </row>
    <row r="25" spans="1:47" s="44" customFormat="1" ht="15" x14ac:dyDescent="0.25">
      <c r="A25" s="16"/>
      <c r="B25" s="254"/>
      <c r="C25" s="255"/>
      <c r="E25" s="55"/>
      <c r="F25" s="55"/>
      <c r="G25" s="55"/>
      <c r="H25" s="55"/>
      <c r="I25" s="55"/>
      <c r="J25" s="55"/>
      <c r="K25" s="55"/>
      <c r="L25" s="55"/>
      <c r="M25" s="55"/>
      <c r="N25" s="55"/>
      <c r="O25" s="55"/>
      <c r="P25" s="55"/>
      <c r="Q25" s="55"/>
      <c r="R25" s="55"/>
      <c r="S25" s="55"/>
      <c r="T25" s="55"/>
      <c r="U25" s="55"/>
      <c r="V25" s="55"/>
      <c r="W25" s="55"/>
      <c r="X25" s="55"/>
      <c r="Y25" s="55"/>
      <c r="Z25" s="55"/>
      <c r="AA25" s="55"/>
      <c r="AB25" s="55"/>
    </row>
    <row r="26" spans="1:47" s="16" customFormat="1" ht="15" x14ac:dyDescent="0.25">
      <c r="B26" s="69" t="s">
        <v>270</v>
      </c>
      <c r="D26" s="102">
        <f>'8 Cost of Production'!D11</f>
        <v>0</v>
      </c>
      <c r="E26" s="102">
        <f>'8 Cost of Production'!E11</f>
        <v>0</v>
      </c>
      <c r="F26" s="102">
        <f>'8 Cost of Production'!F11</f>
        <v>0</v>
      </c>
      <c r="G26" s="102">
        <f>'8 Cost of Production'!G11</f>
        <v>0</v>
      </c>
      <c r="H26" s="102">
        <f>'8 Cost of Production'!H11</f>
        <v>0</v>
      </c>
      <c r="I26" s="102">
        <f>'8 Cost of Production'!I11</f>
        <v>0</v>
      </c>
      <c r="J26" s="102">
        <f>'8 Cost of Production'!J11</f>
        <v>0</v>
      </c>
      <c r="K26" s="102">
        <f>'8 Cost of Production'!K11</f>
        <v>0</v>
      </c>
      <c r="L26" s="102">
        <f>'8 Cost of Production'!L11</f>
        <v>0</v>
      </c>
      <c r="M26" s="102">
        <f>'8 Cost of Production'!M11</f>
        <v>0</v>
      </c>
      <c r="N26" s="102">
        <f>'8 Cost of Production'!N11</f>
        <v>0</v>
      </c>
      <c r="O26" s="102">
        <f>'8 Cost of Production'!O11</f>
        <v>0</v>
      </c>
      <c r="P26" s="102">
        <f>'8 Cost of Production'!P11</f>
        <v>0</v>
      </c>
      <c r="Q26" s="102">
        <f>'8 Cost of Production'!Q11</f>
        <v>0</v>
      </c>
      <c r="R26" s="102">
        <f>'8 Cost of Production'!R11</f>
        <v>0</v>
      </c>
      <c r="S26" s="102">
        <f>'8 Cost of Production'!S11</f>
        <v>0</v>
      </c>
      <c r="T26" s="102">
        <f>'8 Cost of Production'!T11</f>
        <v>0</v>
      </c>
      <c r="U26" s="102">
        <f>'8 Cost of Production'!U11</f>
        <v>0</v>
      </c>
      <c r="V26" s="102">
        <f>'8 Cost of Production'!V11</f>
        <v>0</v>
      </c>
      <c r="W26" s="102">
        <f>'8 Cost of Production'!W11</f>
        <v>0</v>
      </c>
      <c r="X26" s="102">
        <f>'8 Cost of Production'!X11</f>
        <v>0</v>
      </c>
      <c r="Y26" s="102">
        <f>'8 Cost of Production'!Y11</f>
        <v>0</v>
      </c>
      <c r="Z26" s="102">
        <f>'8 Cost of Production'!Z11</f>
        <v>0</v>
      </c>
      <c r="AA26" s="102">
        <f>'8 Cost of Production'!AA11</f>
        <v>0</v>
      </c>
      <c r="AB26" s="102">
        <f>'8 Cost of Production'!AB11</f>
        <v>0</v>
      </c>
      <c r="AC26" s="242"/>
      <c r="AD26" s="242"/>
      <c r="AE26" s="242"/>
      <c r="AF26" s="242"/>
      <c r="AG26" s="242"/>
      <c r="AH26" s="242"/>
      <c r="AI26" s="242"/>
      <c r="AJ26" s="242"/>
      <c r="AK26" s="242"/>
      <c r="AL26" s="242"/>
      <c r="AM26" s="242"/>
      <c r="AN26" s="242"/>
      <c r="AO26" s="242"/>
      <c r="AP26" s="242"/>
      <c r="AQ26" s="242"/>
      <c r="AR26" s="242"/>
      <c r="AS26" s="242"/>
      <c r="AT26" s="242"/>
      <c r="AU26" s="242"/>
    </row>
    <row r="27" spans="1:47" s="16" customFormat="1" ht="15" x14ac:dyDescent="0.25">
      <c r="B27" s="69" t="s">
        <v>352</v>
      </c>
      <c r="D27" s="102">
        <f>SUM(D26:AB26)</f>
        <v>0</v>
      </c>
      <c r="E27" s="76"/>
      <c r="F27" s="76"/>
      <c r="G27" s="76"/>
      <c r="H27" s="76"/>
      <c r="I27" s="76"/>
      <c r="J27" s="76"/>
      <c r="K27" s="76"/>
      <c r="L27" s="76"/>
      <c r="M27" s="76"/>
      <c r="N27" s="76"/>
      <c r="O27" s="76"/>
      <c r="P27" s="76"/>
      <c r="Q27" s="76"/>
      <c r="R27" s="76"/>
      <c r="S27" s="76"/>
      <c r="T27" s="76"/>
      <c r="U27" s="76"/>
      <c r="V27" s="76"/>
      <c r="W27" s="76"/>
      <c r="X27" s="76"/>
      <c r="Y27" s="76"/>
      <c r="Z27" s="76"/>
      <c r="AA27" s="76"/>
      <c r="AB27" s="76"/>
    </row>
    <row r="28" spans="1:47" s="16" customFormat="1" ht="15" x14ac:dyDescent="0.25">
      <c r="B28" s="69" t="s">
        <v>274</v>
      </c>
      <c r="D28" s="77">
        <f>IF(D27&gt;0,(B12/D27),0)</f>
        <v>0</v>
      </c>
      <c r="E28" s="55"/>
      <c r="F28" s="55"/>
      <c r="G28" s="55"/>
      <c r="H28" s="55"/>
      <c r="I28" s="55"/>
      <c r="J28" s="55"/>
      <c r="K28" s="55"/>
      <c r="L28" s="55"/>
      <c r="M28" s="55"/>
      <c r="N28" s="55"/>
      <c r="O28" s="55"/>
      <c r="P28" s="55"/>
      <c r="Q28" s="55"/>
      <c r="R28" s="55"/>
      <c r="S28" s="55"/>
      <c r="T28" s="55"/>
      <c r="U28" s="55"/>
      <c r="V28" s="55"/>
      <c r="W28" s="55"/>
      <c r="X28" s="55"/>
      <c r="Y28" s="55"/>
      <c r="Z28" s="55"/>
      <c r="AA28" s="55"/>
      <c r="AB28" s="55"/>
    </row>
    <row r="29" spans="1:47" x14ac:dyDescent="0.2">
      <c r="A29" s="31"/>
      <c r="B29" s="34"/>
      <c r="D29" s="5"/>
      <c r="E29" s="5"/>
      <c r="F29" s="5"/>
      <c r="G29" s="5"/>
      <c r="H29" s="5"/>
      <c r="I29" s="5"/>
      <c r="J29" s="5"/>
      <c r="K29" s="5"/>
      <c r="L29" s="5"/>
      <c r="M29" s="5"/>
      <c r="N29" s="5"/>
      <c r="O29" s="5"/>
      <c r="P29" s="5"/>
      <c r="Q29" s="5"/>
      <c r="R29" s="5"/>
      <c r="S29" s="5"/>
      <c r="T29" s="5"/>
      <c r="U29" s="5"/>
      <c r="V29" s="5"/>
      <c r="W29" s="5"/>
      <c r="X29" s="5"/>
      <c r="Y29" s="5"/>
      <c r="Z29" s="5"/>
      <c r="AA29" s="5"/>
      <c r="AB29" s="5"/>
    </row>
    <row r="30" spans="1:47" ht="15.75" x14ac:dyDescent="0.25">
      <c r="A30" s="31"/>
      <c r="B30" s="256" t="s">
        <v>39</v>
      </c>
      <c r="D30" s="5"/>
      <c r="E30" s="5"/>
      <c r="F30" s="5"/>
      <c r="G30" s="5"/>
      <c r="H30" s="5"/>
      <c r="I30" s="5"/>
      <c r="J30" s="5"/>
      <c r="K30" s="5"/>
      <c r="L30" s="5"/>
      <c r="M30" s="5"/>
      <c r="N30" s="5"/>
      <c r="O30" s="5"/>
      <c r="P30" s="5"/>
      <c r="Q30" s="5"/>
      <c r="R30" s="5"/>
      <c r="S30" s="5"/>
      <c r="T30" s="5"/>
      <c r="U30" s="5"/>
      <c r="V30" s="5"/>
      <c r="W30" s="5"/>
      <c r="X30" s="5"/>
      <c r="Y30" s="5"/>
      <c r="Z30" s="5"/>
      <c r="AA30" s="5"/>
      <c r="AB30" s="5"/>
    </row>
    <row r="31" spans="1:47" s="41" customFormat="1" ht="15.75" thickBot="1" x14ac:dyDescent="0.3">
      <c r="A31" s="39"/>
      <c r="B31" s="257"/>
      <c r="C31" s="40"/>
      <c r="D31" s="54">
        <f>'8 Cost of Production'!D34</f>
        <v>0</v>
      </c>
      <c r="E31" s="54">
        <f>'8 Cost of Production'!E34</f>
        <v>0</v>
      </c>
      <c r="F31" s="54">
        <f>'8 Cost of Production'!F34</f>
        <v>0</v>
      </c>
      <c r="G31" s="54">
        <f>'8 Cost of Production'!G34</f>
        <v>0</v>
      </c>
      <c r="H31" s="54">
        <f>'8 Cost of Production'!H34</f>
        <v>0</v>
      </c>
      <c r="I31" s="54">
        <f>'8 Cost of Production'!I34</f>
        <v>0</v>
      </c>
      <c r="J31" s="54">
        <f>'8 Cost of Production'!J34</f>
        <v>0</v>
      </c>
      <c r="K31" s="54">
        <f>'8 Cost of Production'!K34</f>
        <v>0</v>
      </c>
      <c r="L31" s="54">
        <f>'8 Cost of Production'!L34</f>
        <v>0</v>
      </c>
      <c r="M31" s="54">
        <f>'8 Cost of Production'!M34</f>
        <v>0</v>
      </c>
      <c r="N31" s="54">
        <f>'8 Cost of Production'!N34</f>
        <v>0</v>
      </c>
      <c r="O31" s="54">
        <f>'8 Cost of Production'!O34</f>
        <v>0</v>
      </c>
      <c r="P31" s="54">
        <f>'8 Cost of Production'!P34</f>
        <v>0</v>
      </c>
      <c r="Q31" s="54">
        <f>'8 Cost of Production'!Q34</f>
        <v>0</v>
      </c>
      <c r="R31" s="54">
        <f>'8 Cost of Production'!R34</f>
        <v>0</v>
      </c>
      <c r="S31" s="54">
        <f>'8 Cost of Production'!S34</f>
        <v>0</v>
      </c>
      <c r="T31" s="54">
        <f>'8 Cost of Production'!T34</f>
        <v>0</v>
      </c>
      <c r="U31" s="54">
        <f>'8 Cost of Production'!U34</f>
        <v>0</v>
      </c>
      <c r="V31" s="54">
        <f>'8 Cost of Production'!V34</f>
        <v>0</v>
      </c>
      <c r="W31" s="54">
        <f>'8 Cost of Production'!W34</f>
        <v>0</v>
      </c>
      <c r="X31" s="54">
        <f>'8 Cost of Production'!X34</f>
        <v>0</v>
      </c>
      <c r="Y31" s="54">
        <f>'8 Cost of Production'!Y34</f>
        <v>0</v>
      </c>
      <c r="Z31" s="54">
        <f>'8 Cost of Production'!Z34</f>
        <v>0</v>
      </c>
      <c r="AA31" s="54">
        <f>'8 Cost of Production'!AA34</f>
        <v>0</v>
      </c>
      <c r="AB31" s="54">
        <f>'8 Cost of Production'!AB34</f>
        <v>0</v>
      </c>
    </row>
    <row r="32" spans="1:47" s="41" customFormat="1" ht="15" x14ac:dyDescent="0.25">
      <c r="A32" s="39"/>
      <c r="B32" s="71" t="s">
        <v>283</v>
      </c>
      <c r="C32" s="40"/>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49"/>
    </row>
    <row r="33" spans="1:28" s="34" customFormat="1" ht="15" x14ac:dyDescent="0.25">
      <c r="A33" s="32"/>
      <c r="B33" s="72" t="s">
        <v>275</v>
      </c>
      <c r="C33" s="33"/>
      <c r="D33" s="120">
        <f>IF(D32&gt;0,(D32/'1 Enterprises'!D6),0)</f>
        <v>0</v>
      </c>
      <c r="E33" s="120">
        <f>IF(E32&gt;0,(E32/'1 Enterprises'!E6),0)</f>
        <v>0</v>
      </c>
      <c r="F33" s="120">
        <f>IF(F32&gt;0,(F32/'1 Enterprises'!F6),0)</f>
        <v>0</v>
      </c>
      <c r="G33" s="120">
        <f>IF(G32&gt;0,(G32/'1 Enterprises'!G6),0)</f>
        <v>0</v>
      </c>
      <c r="H33" s="120">
        <f>IF(H32&gt;0,(H32/'1 Enterprises'!H6),0)</f>
        <v>0</v>
      </c>
      <c r="I33" s="120">
        <f>IF(I32&gt;0,(I32/'1 Enterprises'!I6),0)</f>
        <v>0</v>
      </c>
      <c r="J33" s="120">
        <f>IF(J32&gt;0,(J32/'1 Enterprises'!J6),0)</f>
        <v>0</v>
      </c>
      <c r="K33" s="120">
        <f>IF(K32&gt;0,(K32/'1 Enterprises'!K6),0)</f>
        <v>0</v>
      </c>
      <c r="L33" s="120">
        <f>IF(L32&gt;0,(L32/'1 Enterprises'!L6),0)</f>
        <v>0</v>
      </c>
      <c r="M33" s="120">
        <f>IF(M32&gt;0,(M32/'1 Enterprises'!M6),0)</f>
        <v>0</v>
      </c>
      <c r="N33" s="120">
        <f>IF(N32&gt;0,(N32/'1 Enterprises'!N6),0)</f>
        <v>0</v>
      </c>
      <c r="O33" s="120">
        <f>IF(O32&gt;0,(O32/'1 Enterprises'!O6),0)</f>
        <v>0</v>
      </c>
      <c r="P33" s="120">
        <f>IF(P32&gt;0,(P32/'1 Enterprises'!P6),0)</f>
        <v>0</v>
      </c>
      <c r="Q33" s="120">
        <f>IF(Q32&gt;0,(Q32/'1 Enterprises'!Q6),0)</f>
        <v>0</v>
      </c>
      <c r="R33" s="120">
        <f>IF(R32&gt;0,(R32/'1 Enterprises'!R6),0)</f>
        <v>0</v>
      </c>
      <c r="S33" s="120">
        <f>IF(S32&gt;0,(S32/'1 Enterprises'!S6),0)</f>
        <v>0</v>
      </c>
      <c r="T33" s="120">
        <f>IF(T32&gt;0,(T32/'1 Enterprises'!T6),0)</f>
        <v>0</v>
      </c>
      <c r="U33" s="120">
        <f>IF(U32&gt;0,(U32/'1 Enterprises'!U6),0)</f>
        <v>0</v>
      </c>
      <c r="V33" s="120">
        <f>IF(V32&gt;0,(V32/'1 Enterprises'!V6),0)</f>
        <v>0</v>
      </c>
      <c r="W33" s="120">
        <f>IF(W32&gt;0,(W32/'1 Enterprises'!W6),0)</f>
        <v>0</v>
      </c>
      <c r="X33" s="120">
        <f>IF(X32&gt;0,(X32/'1 Enterprises'!X6),0)</f>
        <v>0</v>
      </c>
      <c r="Y33" s="120">
        <f>IF(Y32&gt;0,(Y32/'1 Enterprises'!Y6),0)</f>
        <v>0</v>
      </c>
      <c r="Z33" s="120">
        <f>IF(Z32&gt;0,(Z32/'1 Enterprises'!Z6),0)</f>
        <v>0</v>
      </c>
      <c r="AA33" s="120">
        <f>IF(AA32&gt;0,(AA32/'1 Enterprises'!AA6),0)</f>
        <v>0</v>
      </c>
      <c r="AB33" s="120">
        <f>IF(AB32&gt;0,(AB32/'1 Enterprises'!AB6),0)</f>
        <v>0</v>
      </c>
    </row>
    <row r="34" spans="1:28" s="134" customFormat="1" ht="15.75" x14ac:dyDescent="0.25">
      <c r="A34" s="30"/>
      <c r="B34" s="262" t="s">
        <v>51</v>
      </c>
      <c r="C34" s="258"/>
      <c r="D34" s="258">
        <f>IF(D33&gt;0,(D8*'1 Enterprises'!D$15/'9 COP Summary'!D$33),0)</f>
        <v>0</v>
      </c>
      <c r="E34" s="258">
        <f>IF(E33&gt;0,(E8*'1 Enterprises'!E$15/'9 COP Summary'!E$33),0)</f>
        <v>0</v>
      </c>
      <c r="F34" s="258">
        <f>IF(F33&gt;0,(F8*'1 Enterprises'!F$15/'9 COP Summary'!F$33),0)</f>
        <v>0</v>
      </c>
      <c r="G34" s="258">
        <f>IF(G33&gt;0,(G8*'1 Enterprises'!G$15/'9 COP Summary'!G$33),0)</f>
        <v>0</v>
      </c>
      <c r="H34" s="258">
        <f>IF(H33&gt;0,(H8*'1 Enterprises'!H$15/'9 COP Summary'!H$33),0)</f>
        <v>0</v>
      </c>
      <c r="I34" s="258">
        <f>IF(I33&gt;0,(I8*'1 Enterprises'!I$15/'9 COP Summary'!I$33),0)</f>
        <v>0</v>
      </c>
      <c r="J34" s="258">
        <f>IF(J33&gt;0,(J8*'1 Enterprises'!J$15/'9 COP Summary'!J$33),0)</f>
        <v>0</v>
      </c>
      <c r="K34" s="258">
        <f>IF(K33&gt;0,(K8*'1 Enterprises'!K$15/'9 COP Summary'!K$33),0)</f>
        <v>0</v>
      </c>
      <c r="L34" s="258">
        <f>IF(L33&gt;0,(L8*'1 Enterprises'!L$15/'9 COP Summary'!L$33),0)</f>
        <v>0</v>
      </c>
      <c r="M34" s="258">
        <f>IF(M33&gt;0,(M8*'1 Enterprises'!M$15/'9 COP Summary'!M$33),0)</f>
        <v>0</v>
      </c>
      <c r="N34" s="258">
        <f>IF(N33&gt;0,(N8*'1 Enterprises'!N$15/'9 COP Summary'!N$33),0)</f>
        <v>0</v>
      </c>
      <c r="O34" s="258">
        <f>IF(O33&gt;0,(O8*'1 Enterprises'!O$15/'9 COP Summary'!O$33),0)</f>
        <v>0</v>
      </c>
      <c r="P34" s="258">
        <f>IF(P33&gt;0,(P8*'1 Enterprises'!P$15/'9 COP Summary'!P$33),0)</f>
        <v>0</v>
      </c>
      <c r="Q34" s="258">
        <f>IF(Q33&gt;0,(Q8*'1 Enterprises'!Q$15/'9 COP Summary'!Q$33),0)</f>
        <v>0</v>
      </c>
      <c r="R34" s="258">
        <f>IF(R33&gt;0,(R8*'1 Enterprises'!R$15/'9 COP Summary'!R$33),0)</f>
        <v>0</v>
      </c>
      <c r="S34" s="258">
        <f>IF(S33&gt;0,(S8*'1 Enterprises'!S$15/'9 COP Summary'!S$33),0)</f>
        <v>0</v>
      </c>
      <c r="T34" s="258">
        <f>IF(T33&gt;0,(T8*'1 Enterprises'!T$15/'9 COP Summary'!T$33),0)</f>
        <v>0</v>
      </c>
      <c r="U34" s="258">
        <f>IF(U33&gt;0,(U8*'1 Enterprises'!U$15/'9 COP Summary'!U$33),0)</f>
        <v>0</v>
      </c>
      <c r="V34" s="258">
        <f>IF(V33&gt;0,(V8*'1 Enterprises'!V$15/'9 COP Summary'!V$33),0)</f>
        <v>0</v>
      </c>
      <c r="W34" s="258">
        <f>IF(W33&gt;0,(W8*'1 Enterprises'!W$15/'9 COP Summary'!W$33),0)</f>
        <v>0</v>
      </c>
      <c r="X34" s="258">
        <f>IF(X33&gt;0,(X8*'1 Enterprises'!X$15/'9 COP Summary'!X$33),0)</f>
        <v>0</v>
      </c>
      <c r="Y34" s="258">
        <f>IF(Y33&gt;0,(Y8*'1 Enterprises'!Y$15/'9 COP Summary'!Y$33),0)</f>
        <v>0</v>
      </c>
      <c r="Z34" s="258">
        <f>IF(Z33&gt;0,(Z8*'1 Enterprises'!Z$15/'9 COP Summary'!Z$33),0)</f>
        <v>0</v>
      </c>
      <c r="AA34" s="258">
        <f>IF(AA33&gt;0,(AA8*'1 Enterprises'!AA$15/'9 COP Summary'!AA$33),0)</f>
        <v>0</v>
      </c>
      <c r="AB34" s="258">
        <f>IF(AB33&gt;0,(AB8*'1 Enterprises'!AB$15/'9 COP Summary'!AB$33),0)</f>
        <v>0</v>
      </c>
    </row>
    <row r="35" spans="1:28" s="134" customFormat="1" ht="15.75" x14ac:dyDescent="0.25">
      <c r="A35" s="30"/>
      <c r="B35" s="262" t="s">
        <v>47</v>
      </c>
      <c r="C35" s="258"/>
      <c r="D35" s="258">
        <f>IF(D33&gt;0,(D14*'1 Enterprises'!D$15/'9 COP Summary'!D$33),0)</f>
        <v>0</v>
      </c>
      <c r="E35" s="258">
        <f>IF(E33&gt;0,(E14*'1 Enterprises'!E$15/'9 COP Summary'!E$33),0)</f>
        <v>0</v>
      </c>
      <c r="F35" s="258">
        <f>IF(F33&gt;0,(F14*'1 Enterprises'!F$15/'9 COP Summary'!F$33),0)</f>
        <v>0</v>
      </c>
      <c r="G35" s="258">
        <f>IF(G33&gt;0,(G14*'1 Enterprises'!G$15/'9 COP Summary'!G$33),0)</f>
        <v>0</v>
      </c>
      <c r="H35" s="258">
        <f>IF(H33&gt;0,(H14*'1 Enterprises'!H$15/'9 COP Summary'!H$33),0)</f>
        <v>0</v>
      </c>
      <c r="I35" s="258">
        <f>IF(I33&gt;0,(I14*'1 Enterprises'!I$15/'9 COP Summary'!I$33),0)</f>
        <v>0</v>
      </c>
      <c r="J35" s="258">
        <f>IF(J33&gt;0,(J14*'1 Enterprises'!J$15/'9 COP Summary'!J$33),0)</f>
        <v>0</v>
      </c>
      <c r="K35" s="258">
        <f>IF(K33&gt;0,(K14*'1 Enterprises'!K$15/'9 COP Summary'!K$33),0)</f>
        <v>0</v>
      </c>
      <c r="L35" s="258">
        <f>IF(L33&gt;0,(L14*'1 Enterprises'!L$15/'9 COP Summary'!L$33),0)</f>
        <v>0</v>
      </c>
      <c r="M35" s="258">
        <f>IF(M33&gt;0,(M14*'1 Enterprises'!M$15/'9 COP Summary'!M$33),0)</f>
        <v>0</v>
      </c>
      <c r="N35" s="258">
        <f>IF(N33&gt;0,(N14*'1 Enterprises'!N$15/'9 COP Summary'!N$33),0)</f>
        <v>0</v>
      </c>
      <c r="O35" s="258">
        <f>IF(O33&gt;0,(O14*'1 Enterprises'!O$15/'9 COP Summary'!O$33),0)</f>
        <v>0</v>
      </c>
      <c r="P35" s="258">
        <f>IF(P33&gt;0,(P14*'1 Enterprises'!P$15/'9 COP Summary'!P$33),0)</f>
        <v>0</v>
      </c>
      <c r="Q35" s="258">
        <f>IF(Q33&gt;0,(Q14*'1 Enterprises'!Q$15/'9 COP Summary'!Q$33),0)</f>
        <v>0</v>
      </c>
      <c r="R35" s="258">
        <f>IF(R33&gt;0,(R14*'1 Enterprises'!R$15/'9 COP Summary'!R$33),0)</f>
        <v>0</v>
      </c>
      <c r="S35" s="258">
        <f>IF(S33&gt;0,(S14*'1 Enterprises'!S$15/'9 COP Summary'!S$33),0)</f>
        <v>0</v>
      </c>
      <c r="T35" s="258">
        <f>IF(T33&gt;0,(T14*'1 Enterprises'!T$15/'9 COP Summary'!T$33),0)</f>
        <v>0</v>
      </c>
      <c r="U35" s="258">
        <f>IF(U33&gt;0,(U14*'1 Enterprises'!U$15/'9 COP Summary'!U$33),0)</f>
        <v>0</v>
      </c>
      <c r="V35" s="258">
        <f>IF(V33&gt;0,(V14*'1 Enterprises'!V$15/'9 COP Summary'!V$33),0)</f>
        <v>0</v>
      </c>
      <c r="W35" s="258">
        <f>IF(W33&gt;0,(W14*'1 Enterprises'!W$15/'9 COP Summary'!W$33),0)</f>
        <v>0</v>
      </c>
      <c r="X35" s="258">
        <f>IF(X33&gt;0,(X14*'1 Enterprises'!X$15/'9 COP Summary'!X$33),0)</f>
        <v>0</v>
      </c>
      <c r="Y35" s="258">
        <f>IF(Y33&gt;0,(Y14*'1 Enterprises'!Y$15/'9 COP Summary'!Y$33),0)</f>
        <v>0</v>
      </c>
      <c r="Z35" s="258">
        <f>IF(Z33&gt;0,(Z14*'1 Enterprises'!Z$15/'9 COP Summary'!Z$33),0)</f>
        <v>0</v>
      </c>
      <c r="AA35" s="258">
        <f>IF(AA33&gt;0,(AA14*'1 Enterprises'!AA$15/'9 COP Summary'!AA$33),0)</f>
        <v>0</v>
      </c>
      <c r="AB35" s="258">
        <f>IF(AB33&gt;0,(AB14*'1 Enterprises'!AB$15/'9 COP Summary'!AB$33),0)</f>
        <v>0</v>
      </c>
    </row>
    <row r="36" spans="1:28" s="134" customFormat="1" ht="15.75" x14ac:dyDescent="0.25">
      <c r="A36" s="30"/>
      <c r="B36" s="262" t="s">
        <v>46</v>
      </c>
      <c r="C36" s="258"/>
      <c r="D36" s="258">
        <f>IF(D33&gt;0,(D20*'1 Enterprises'!D$15/'9 COP Summary'!D$33),0)</f>
        <v>0</v>
      </c>
      <c r="E36" s="258">
        <f>IF(E33&gt;0,(E20*'1 Enterprises'!E$15/'9 COP Summary'!E$33),0)</f>
        <v>0</v>
      </c>
      <c r="F36" s="258">
        <f>IF(F33&gt;0,(F20*'1 Enterprises'!F$15/'9 COP Summary'!F$33),0)</f>
        <v>0</v>
      </c>
      <c r="G36" s="258">
        <f>IF(G33&gt;0,(G20*'1 Enterprises'!G$15/'9 COP Summary'!G$33),0)</f>
        <v>0</v>
      </c>
      <c r="H36" s="258">
        <f>IF(H33&gt;0,(H20*'1 Enterprises'!H$15/'9 COP Summary'!H$33),0)</f>
        <v>0</v>
      </c>
      <c r="I36" s="258">
        <f>IF(I33&gt;0,(I20*'1 Enterprises'!I$15/'9 COP Summary'!I$33),0)</f>
        <v>0</v>
      </c>
      <c r="J36" s="258">
        <f>IF(J33&gt;0,(J20*'1 Enterprises'!J$15/'9 COP Summary'!J$33),0)</f>
        <v>0</v>
      </c>
      <c r="K36" s="258">
        <f>IF(K33&gt;0,(K20*'1 Enterprises'!K$15/'9 COP Summary'!K$33),0)</f>
        <v>0</v>
      </c>
      <c r="L36" s="258">
        <f>IF(L33&gt;0,(L20*'1 Enterprises'!L$15/'9 COP Summary'!L$33),0)</f>
        <v>0</v>
      </c>
      <c r="M36" s="258">
        <f>IF(M33&gt;0,(M20*'1 Enterprises'!M$15/'9 COP Summary'!M$33),0)</f>
        <v>0</v>
      </c>
      <c r="N36" s="258">
        <f>IF(N33&gt;0,(N20*'1 Enterprises'!N$15/'9 COP Summary'!N$33),0)</f>
        <v>0</v>
      </c>
      <c r="O36" s="258">
        <f>IF(O33&gt;0,(O20*'1 Enterprises'!O$15/'9 COP Summary'!O$33),0)</f>
        <v>0</v>
      </c>
      <c r="P36" s="258">
        <f>IF(P33&gt;0,(P20*'1 Enterprises'!P$15/'9 COP Summary'!P$33),0)</f>
        <v>0</v>
      </c>
      <c r="Q36" s="258">
        <f>IF(Q33&gt;0,(Q20*'1 Enterprises'!Q$15/'9 COP Summary'!Q$33),0)</f>
        <v>0</v>
      </c>
      <c r="R36" s="258">
        <f>IF(R33&gt;0,(R20*'1 Enterprises'!R$15/'9 COP Summary'!R$33),0)</f>
        <v>0</v>
      </c>
      <c r="S36" s="258">
        <f>IF(S33&gt;0,(S20*'1 Enterprises'!S$15/'9 COP Summary'!S$33),0)</f>
        <v>0</v>
      </c>
      <c r="T36" s="258">
        <f>IF(T33&gt;0,(T20*'1 Enterprises'!T$15/'9 COP Summary'!T$33),0)</f>
        <v>0</v>
      </c>
      <c r="U36" s="258">
        <f>IF(U33&gt;0,(U20*'1 Enterprises'!U$15/'9 COP Summary'!U$33),0)</f>
        <v>0</v>
      </c>
      <c r="V36" s="258">
        <f>IF(V33&gt;0,(V20*'1 Enterprises'!V$15/'9 COP Summary'!V$33),0)</f>
        <v>0</v>
      </c>
      <c r="W36" s="258">
        <f>IF(W33&gt;0,(W20*'1 Enterprises'!W$15/'9 COP Summary'!W$33),0)</f>
        <v>0</v>
      </c>
      <c r="X36" s="258">
        <f>IF(X33&gt;0,(X20*'1 Enterprises'!X$15/'9 COP Summary'!X$33),0)</f>
        <v>0</v>
      </c>
      <c r="Y36" s="258">
        <f>IF(Y33&gt;0,(Y20*'1 Enterprises'!Y$15/'9 COP Summary'!Y$33),0)</f>
        <v>0</v>
      </c>
      <c r="Z36" s="258">
        <f>IF(Z33&gt;0,(Z20*'1 Enterprises'!Z$15/'9 COP Summary'!Z$33),0)</f>
        <v>0</v>
      </c>
      <c r="AA36" s="258">
        <f>IF(AA33&gt;0,(AA20*'1 Enterprises'!AA$15/'9 COP Summary'!AA$33),0)</f>
        <v>0</v>
      </c>
      <c r="AB36" s="258">
        <f>IF(AB33&gt;0,(AB20*'1 Enterprises'!AB$15/'9 COP Summary'!AB$33),0)</f>
        <v>0</v>
      </c>
    </row>
    <row r="37" spans="1:28" ht="15" x14ac:dyDescent="0.25">
      <c r="A37" s="31"/>
      <c r="B37" s="69" t="s">
        <v>240</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row>
    <row r="38" spans="1:28" s="44" customFormat="1" ht="15" x14ac:dyDescent="0.25">
      <c r="A38" s="16"/>
      <c r="B38" s="69" t="s">
        <v>312</v>
      </c>
      <c r="C38" s="12"/>
      <c r="D38" s="55">
        <f t="shared" ref="D38:O38" si="12">D37-D34</f>
        <v>0</v>
      </c>
      <c r="E38" s="55">
        <f t="shared" si="12"/>
        <v>0</v>
      </c>
      <c r="F38" s="55">
        <f t="shared" si="12"/>
        <v>0</v>
      </c>
      <c r="G38" s="55">
        <f t="shared" si="12"/>
        <v>0</v>
      </c>
      <c r="H38" s="55">
        <f t="shared" si="12"/>
        <v>0</v>
      </c>
      <c r="I38" s="55">
        <f t="shared" si="12"/>
        <v>0</v>
      </c>
      <c r="J38" s="55">
        <f t="shared" si="12"/>
        <v>0</v>
      </c>
      <c r="K38" s="55">
        <f t="shared" si="12"/>
        <v>0</v>
      </c>
      <c r="L38" s="55">
        <f t="shared" si="12"/>
        <v>0</v>
      </c>
      <c r="M38" s="55">
        <f t="shared" si="12"/>
        <v>0</v>
      </c>
      <c r="N38" s="55">
        <f t="shared" si="12"/>
        <v>0</v>
      </c>
      <c r="O38" s="55">
        <f t="shared" si="12"/>
        <v>0</v>
      </c>
      <c r="P38" s="55">
        <f t="shared" ref="P38:AB38" si="13">P37-P34</f>
        <v>0</v>
      </c>
      <c r="Q38" s="55">
        <f t="shared" si="13"/>
        <v>0</v>
      </c>
      <c r="R38" s="55">
        <f t="shared" si="13"/>
        <v>0</v>
      </c>
      <c r="S38" s="55">
        <f t="shared" si="13"/>
        <v>0</v>
      </c>
      <c r="T38" s="55">
        <f t="shared" si="13"/>
        <v>0</v>
      </c>
      <c r="U38" s="55">
        <f t="shared" si="13"/>
        <v>0</v>
      </c>
      <c r="V38" s="55">
        <f t="shared" si="13"/>
        <v>0</v>
      </c>
      <c r="W38" s="55">
        <f t="shared" si="13"/>
        <v>0</v>
      </c>
      <c r="X38" s="55">
        <f t="shared" si="13"/>
        <v>0</v>
      </c>
      <c r="Y38" s="55">
        <f t="shared" si="13"/>
        <v>0</v>
      </c>
      <c r="Z38" s="55">
        <f t="shared" si="13"/>
        <v>0</v>
      </c>
      <c r="AA38" s="55">
        <f t="shared" si="13"/>
        <v>0</v>
      </c>
      <c r="AB38" s="55">
        <f t="shared" si="13"/>
        <v>0</v>
      </c>
    </row>
    <row r="39" spans="1:28" s="44" customFormat="1" ht="15" x14ac:dyDescent="0.25">
      <c r="A39" s="16"/>
      <c r="B39" s="69" t="s">
        <v>313</v>
      </c>
      <c r="C39" s="12"/>
      <c r="D39" s="77">
        <f t="shared" ref="D39:O39" si="14">D38*D32</f>
        <v>0</v>
      </c>
      <c r="E39" s="77">
        <f t="shared" si="14"/>
        <v>0</v>
      </c>
      <c r="F39" s="77">
        <f t="shared" si="14"/>
        <v>0</v>
      </c>
      <c r="G39" s="77">
        <f t="shared" si="14"/>
        <v>0</v>
      </c>
      <c r="H39" s="77">
        <f t="shared" si="14"/>
        <v>0</v>
      </c>
      <c r="I39" s="77">
        <f t="shared" si="14"/>
        <v>0</v>
      </c>
      <c r="J39" s="77">
        <f t="shared" si="14"/>
        <v>0</v>
      </c>
      <c r="K39" s="77">
        <f t="shared" si="14"/>
        <v>0</v>
      </c>
      <c r="L39" s="77">
        <f t="shared" si="14"/>
        <v>0</v>
      </c>
      <c r="M39" s="77">
        <f t="shared" si="14"/>
        <v>0</v>
      </c>
      <c r="N39" s="77">
        <f t="shared" si="14"/>
        <v>0</v>
      </c>
      <c r="O39" s="77">
        <f t="shared" si="14"/>
        <v>0</v>
      </c>
      <c r="P39" s="77">
        <f t="shared" ref="P39:AB39" si="15">P38*P32</f>
        <v>0</v>
      </c>
      <c r="Q39" s="77">
        <f t="shared" si="15"/>
        <v>0</v>
      </c>
      <c r="R39" s="77">
        <f t="shared" si="15"/>
        <v>0</v>
      </c>
      <c r="S39" s="77">
        <f t="shared" si="15"/>
        <v>0</v>
      </c>
      <c r="T39" s="77">
        <f t="shared" si="15"/>
        <v>0</v>
      </c>
      <c r="U39" s="77">
        <f t="shared" si="15"/>
        <v>0</v>
      </c>
      <c r="V39" s="77">
        <f t="shared" si="15"/>
        <v>0</v>
      </c>
      <c r="W39" s="77">
        <f t="shared" si="15"/>
        <v>0</v>
      </c>
      <c r="X39" s="77">
        <f t="shared" si="15"/>
        <v>0</v>
      </c>
      <c r="Y39" s="77">
        <f t="shared" si="15"/>
        <v>0</v>
      </c>
      <c r="Z39" s="77">
        <f t="shared" si="15"/>
        <v>0</v>
      </c>
      <c r="AA39" s="77">
        <f t="shared" si="15"/>
        <v>0</v>
      </c>
      <c r="AB39" s="77">
        <f t="shared" si="15"/>
        <v>0</v>
      </c>
    </row>
    <row r="40" spans="1:28" s="44" customFormat="1" ht="15" x14ac:dyDescent="0.25">
      <c r="A40" s="16"/>
      <c r="B40" s="69"/>
      <c r="C40" s="12"/>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s="44" customFormat="1" ht="15" x14ac:dyDescent="0.25">
      <c r="A41" s="16"/>
      <c r="B41" s="69" t="s">
        <v>311</v>
      </c>
      <c r="D41" s="85">
        <f>SUM(D39:AB39)</f>
        <v>0</v>
      </c>
      <c r="E41" s="77"/>
      <c r="F41" s="77"/>
      <c r="G41" s="77"/>
      <c r="H41" s="77"/>
      <c r="I41" s="77"/>
      <c r="J41" s="77"/>
      <c r="K41" s="77"/>
      <c r="L41" s="77"/>
      <c r="M41" s="77"/>
      <c r="N41" s="77"/>
      <c r="O41" s="77"/>
      <c r="P41" s="77"/>
      <c r="Q41" s="77"/>
      <c r="R41" s="77"/>
      <c r="S41" s="77"/>
      <c r="T41" s="77"/>
      <c r="U41" s="77"/>
      <c r="V41" s="77"/>
      <c r="W41" s="77"/>
      <c r="X41" s="77"/>
      <c r="Y41" s="77"/>
      <c r="Z41" s="77"/>
      <c r="AA41" s="77"/>
      <c r="AB41" s="77"/>
    </row>
    <row r="42" spans="1:28" s="44" customFormat="1" ht="15" x14ac:dyDescent="0.25">
      <c r="A42" s="16"/>
      <c r="B42" s="69"/>
      <c r="D42" s="77"/>
      <c r="E42" s="77"/>
      <c r="F42" s="77"/>
      <c r="G42" s="77"/>
      <c r="H42" s="77"/>
      <c r="I42" s="77"/>
      <c r="J42" s="77"/>
      <c r="K42" s="77"/>
      <c r="L42" s="77"/>
      <c r="M42" s="77"/>
      <c r="N42" s="77"/>
      <c r="O42" s="77"/>
      <c r="P42" s="77"/>
      <c r="Q42" s="77"/>
      <c r="R42" s="77"/>
      <c r="S42" s="77"/>
      <c r="T42" s="77"/>
      <c r="U42" s="77"/>
      <c r="V42" s="77"/>
      <c r="W42" s="77"/>
      <c r="X42" s="77"/>
      <c r="Y42" s="77"/>
      <c r="Z42" s="77"/>
      <c r="AA42" s="77"/>
      <c r="AB42" s="77"/>
    </row>
    <row r="43" spans="1:28" s="16" customFormat="1" ht="15" x14ac:dyDescent="0.25">
      <c r="B43" s="69" t="s">
        <v>270</v>
      </c>
      <c r="D43" s="76">
        <f t="shared" ref="D43:O43" si="16">D26</f>
        <v>0</v>
      </c>
      <c r="E43" s="76">
        <f t="shared" si="16"/>
        <v>0</v>
      </c>
      <c r="F43" s="76">
        <f t="shared" si="16"/>
        <v>0</v>
      </c>
      <c r="G43" s="76">
        <f t="shared" si="16"/>
        <v>0</v>
      </c>
      <c r="H43" s="76">
        <f t="shared" si="16"/>
        <v>0</v>
      </c>
      <c r="I43" s="76">
        <f t="shared" si="16"/>
        <v>0</v>
      </c>
      <c r="J43" s="76">
        <f t="shared" si="16"/>
        <v>0</v>
      </c>
      <c r="K43" s="76">
        <f t="shared" si="16"/>
        <v>0</v>
      </c>
      <c r="L43" s="76">
        <f t="shared" si="16"/>
        <v>0</v>
      </c>
      <c r="M43" s="76">
        <f t="shared" si="16"/>
        <v>0</v>
      </c>
      <c r="N43" s="76">
        <f t="shared" si="16"/>
        <v>0</v>
      </c>
      <c r="O43" s="76">
        <f t="shared" si="16"/>
        <v>0</v>
      </c>
      <c r="P43" s="76">
        <f>P26</f>
        <v>0</v>
      </c>
      <c r="Q43" s="76">
        <f>Q26</f>
        <v>0</v>
      </c>
      <c r="R43" s="76">
        <f t="shared" ref="R43:AB43" si="17">R26</f>
        <v>0</v>
      </c>
      <c r="S43" s="76">
        <f t="shared" si="17"/>
        <v>0</v>
      </c>
      <c r="T43" s="76">
        <f t="shared" si="17"/>
        <v>0</v>
      </c>
      <c r="U43" s="76">
        <f t="shared" si="17"/>
        <v>0</v>
      </c>
      <c r="V43" s="76">
        <f t="shared" si="17"/>
        <v>0</v>
      </c>
      <c r="W43" s="76">
        <f t="shared" si="17"/>
        <v>0</v>
      </c>
      <c r="X43" s="76">
        <f t="shared" si="17"/>
        <v>0</v>
      </c>
      <c r="Y43" s="76">
        <f t="shared" si="17"/>
        <v>0</v>
      </c>
      <c r="Z43" s="76">
        <f t="shared" si="17"/>
        <v>0</v>
      </c>
      <c r="AA43" s="76">
        <f t="shared" si="17"/>
        <v>0</v>
      </c>
      <c r="AB43" s="76">
        <f t="shared" si="17"/>
        <v>0</v>
      </c>
    </row>
    <row r="44" spans="1:28" s="16" customFormat="1" ht="15" x14ac:dyDescent="0.25">
      <c r="B44" s="69" t="s">
        <v>352</v>
      </c>
      <c r="D44" s="102">
        <f>SUM(D43:AB43)</f>
        <v>0</v>
      </c>
      <c r="E44" s="76"/>
      <c r="F44" s="76"/>
      <c r="G44" s="76"/>
      <c r="H44" s="76"/>
      <c r="I44" s="76"/>
      <c r="J44" s="76"/>
      <c r="K44" s="76"/>
      <c r="L44" s="76"/>
      <c r="M44" s="76"/>
      <c r="N44" s="76"/>
      <c r="O44" s="76"/>
    </row>
    <row r="45" spans="1:28" s="16" customFormat="1" ht="15" x14ac:dyDescent="0.25">
      <c r="B45" s="69" t="s">
        <v>274</v>
      </c>
      <c r="D45" s="77" t="e">
        <f>D41/(SUM(D43:AB43))</f>
        <v>#DIV/0!</v>
      </c>
      <c r="E45" s="55"/>
      <c r="F45" s="55"/>
      <c r="G45" s="55"/>
      <c r="H45" s="55"/>
      <c r="I45" s="55"/>
      <c r="J45" s="55"/>
      <c r="K45" s="55"/>
      <c r="L45" s="55"/>
      <c r="M45" s="55"/>
      <c r="N45" s="55"/>
      <c r="O45" s="55"/>
    </row>
  </sheetData>
  <sheetProtection sheet="1" objects="1" scenarios="1"/>
  <mergeCells count="3">
    <mergeCell ref="B12:C12"/>
    <mergeCell ref="B18:C18"/>
    <mergeCell ref="B24:C24"/>
  </mergeCells>
  <phoneticPr fontId="16" type="noConversion"/>
  <pageMargins left="0.75" right="0.75" top="1" bottom="1" header="0.5" footer="0.5"/>
  <pageSetup orientation="portrait" horizontalDpi="4294967293" verticalDpi="429496729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workbookViewId="0">
      <pane xSplit="3" ySplit="5" topLeftCell="D6" activePane="bottomRight" state="frozen"/>
      <selection pane="topRight" activeCell="D1" sqref="D1"/>
      <selection pane="bottomLeft" activeCell="A6" sqref="A6"/>
      <selection pane="bottomRight" activeCell="B1" sqref="B1"/>
    </sheetView>
  </sheetViews>
  <sheetFormatPr defaultColWidth="8.85546875" defaultRowHeight="12.75" x14ac:dyDescent="0.2"/>
  <cols>
    <col min="1" max="1" width="2" customWidth="1"/>
    <col min="2" max="2" width="46" customWidth="1"/>
    <col min="3" max="3" width="1.140625" customWidth="1"/>
    <col min="4" max="28" width="10.7109375" customWidth="1"/>
  </cols>
  <sheetData>
    <row r="1" spans="1:28" ht="18" x14ac:dyDescent="0.25">
      <c r="B1" s="162" t="s">
        <v>91</v>
      </c>
    </row>
    <row r="2" spans="1:28" s="39" customFormat="1" ht="29.25" customHeight="1" x14ac:dyDescent="0.2">
      <c r="B2" s="211">
        <f>'1 Enterprises'!B3</f>
        <v>0</v>
      </c>
      <c r="D2" s="39">
        <f>'1 Enterprises'!D5</f>
        <v>0</v>
      </c>
      <c r="E2" s="39">
        <f>'1 Enterprises'!E5</f>
        <v>0</v>
      </c>
      <c r="F2" s="39">
        <f>'1 Enterprises'!F5</f>
        <v>0</v>
      </c>
      <c r="G2" s="39">
        <f>'1 Enterprises'!G5</f>
        <v>0</v>
      </c>
      <c r="H2" s="39">
        <f>'1 Enterprises'!H5</f>
        <v>0</v>
      </c>
      <c r="I2" s="39">
        <f>'1 Enterprises'!I5</f>
        <v>0</v>
      </c>
      <c r="J2" s="39">
        <f>'1 Enterprises'!J5</f>
        <v>0</v>
      </c>
      <c r="K2" s="39">
        <f>'1 Enterprises'!K5</f>
        <v>0</v>
      </c>
      <c r="L2" s="39">
        <f>'1 Enterprises'!L5</f>
        <v>0</v>
      </c>
      <c r="M2" s="39">
        <f>'1 Enterprises'!M5</f>
        <v>0</v>
      </c>
      <c r="N2" s="39">
        <f>'1 Enterprises'!N5</f>
        <v>0</v>
      </c>
      <c r="O2" s="39">
        <f>'1 Enterprises'!O5</f>
        <v>0</v>
      </c>
      <c r="P2" s="39">
        <f>'1 Enterprises'!P5</f>
        <v>0</v>
      </c>
      <c r="Q2" s="39">
        <f>'1 Enterprises'!Q5</f>
        <v>0</v>
      </c>
      <c r="R2" s="39">
        <f>'1 Enterprises'!R5</f>
        <v>0</v>
      </c>
      <c r="S2" s="39">
        <f>'1 Enterprises'!S5</f>
        <v>0</v>
      </c>
      <c r="T2" s="39">
        <f>'1 Enterprises'!T5</f>
        <v>0</v>
      </c>
      <c r="U2" s="39">
        <f>'1 Enterprises'!U5</f>
        <v>0</v>
      </c>
      <c r="V2" s="39">
        <f>'1 Enterprises'!V5</f>
        <v>0</v>
      </c>
      <c r="W2" s="39">
        <f>'1 Enterprises'!W5</f>
        <v>0</v>
      </c>
      <c r="X2" s="39">
        <f>'1 Enterprises'!X5</f>
        <v>0</v>
      </c>
      <c r="Y2" s="39">
        <f>'1 Enterprises'!Y5</f>
        <v>0</v>
      </c>
      <c r="Z2" s="39">
        <f>'1 Enterprises'!Z5</f>
        <v>0</v>
      </c>
      <c r="AA2" s="39">
        <f>'1 Enterprises'!AA5</f>
        <v>0</v>
      </c>
      <c r="AB2" s="39">
        <f>'1 Enterprises'!AB5</f>
        <v>0</v>
      </c>
    </row>
    <row r="3" spans="1:28" s="42" customFormat="1" ht="18.75" thickBot="1" x14ac:dyDescent="0.3">
      <c r="B3" s="249">
        <f>'1 Enterprises'!D3</f>
        <v>0</v>
      </c>
      <c r="D3" s="303" t="s">
        <v>225</v>
      </c>
      <c r="E3" s="303"/>
      <c r="F3" s="303"/>
      <c r="G3" s="303"/>
      <c r="H3" s="303"/>
      <c r="I3" s="303"/>
      <c r="J3" s="303"/>
      <c r="K3" s="303"/>
      <c r="L3" s="303"/>
      <c r="M3" s="303"/>
      <c r="N3" s="303"/>
      <c r="O3" s="303"/>
    </row>
    <row r="4" spans="1:28" s="42" customFormat="1" ht="18" x14ac:dyDescent="0.25">
      <c r="B4" s="249"/>
      <c r="D4" s="250"/>
      <c r="E4" s="250"/>
      <c r="F4" s="250"/>
      <c r="G4" s="250"/>
      <c r="H4" s="250"/>
      <c r="I4" s="250"/>
      <c r="J4" s="250"/>
      <c r="K4" s="250"/>
      <c r="L4" s="250"/>
      <c r="M4" s="250"/>
      <c r="N4" s="250"/>
      <c r="O4" s="250"/>
    </row>
    <row r="5" spans="1:28" s="42" customFormat="1" ht="18" x14ac:dyDescent="0.25">
      <c r="B5" s="251" t="s">
        <v>20</v>
      </c>
      <c r="D5" s="250">
        <f>'9 COP Summary'!D5</f>
        <v>0</v>
      </c>
      <c r="E5" s="250">
        <f>'9 COP Summary'!E5</f>
        <v>0</v>
      </c>
      <c r="F5" s="250">
        <f>'9 COP Summary'!F5</f>
        <v>0</v>
      </c>
      <c r="G5" s="250">
        <f>'9 COP Summary'!G5</f>
        <v>0</v>
      </c>
      <c r="H5" s="250">
        <f>'9 COP Summary'!H5</f>
        <v>0</v>
      </c>
      <c r="I5" s="250">
        <f>'9 COP Summary'!I5</f>
        <v>0</v>
      </c>
      <c r="J5" s="250">
        <f>'9 COP Summary'!J5</f>
        <v>0</v>
      </c>
      <c r="K5" s="250">
        <f>'9 COP Summary'!K5</f>
        <v>0</v>
      </c>
      <c r="L5" s="250">
        <f>'9 COP Summary'!L5</f>
        <v>0</v>
      </c>
      <c r="M5" s="250">
        <f>'9 COP Summary'!M5</f>
        <v>0</v>
      </c>
      <c r="N5" s="250">
        <f>'9 COP Summary'!N5</f>
        <v>0</v>
      </c>
      <c r="O5" s="250">
        <f>'9 COP Summary'!O5</f>
        <v>0</v>
      </c>
      <c r="P5" s="250">
        <f>'9 COP Summary'!P5</f>
        <v>0</v>
      </c>
      <c r="Q5" s="250">
        <f>'9 COP Summary'!Q5</f>
        <v>0</v>
      </c>
      <c r="R5" s="250">
        <f>'9 COP Summary'!R5</f>
        <v>0</v>
      </c>
      <c r="S5" s="250">
        <f>'9 COP Summary'!S5</f>
        <v>0</v>
      </c>
      <c r="T5" s="250">
        <f>'9 COP Summary'!T5</f>
        <v>0</v>
      </c>
      <c r="U5" s="250">
        <f>'9 COP Summary'!U5</f>
        <v>0</v>
      </c>
      <c r="V5" s="250">
        <f>'9 COP Summary'!V5</f>
        <v>0</v>
      </c>
      <c r="W5" s="250">
        <f>'9 COP Summary'!W5</f>
        <v>0</v>
      </c>
      <c r="X5" s="250">
        <f>'9 COP Summary'!X5</f>
        <v>0</v>
      </c>
      <c r="Y5" s="250">
        <f>'9 COP Summary'!Y5</f>
        <v>0</v>
      </c>
      <c r="Z5" s="250">
        <f>'9 COP Summary'!Z5</f>
        <v>0</v>
      </c>
      <c r="AA5" s="250">
        <f>'9 COP Summary'!AA5</f>
        <v>0</v>
      </c>
      <c r="AB5" s="250">
        <f>'9 COP Summary'!AB5</f>
        <v>0</v>
      </c>
    </row>
    <row r="6" spans="1:28" s="42" customFormat="1" ht="15" x14ac:dyDescent="0.25">
      <c r="B6" s="40" t="s">
        <v>288</v>
      </c>
      <c r="D6" s="108"/>
      <c r="E6" s="108"/>
      <c r="F6" s="108"/>
      <c r="G6" s="108"/>
      <c r="H6" s="108"/>
      <c r="I6" s="108"/>
      <c r="J6" s="108"/>
      <c r="K6" s="108"/>
      <c r="L6" s="108"/>
      <c r="M6" s="108"/>
      <c r="N6" s="108"/>
      <c r="O6" s="108"/>
      <c r="P6" s="108"/>
    </row>
    <row r="7" spans="1:28" s="16" customFormat="1" ht="15" x14ac:dyDescent="0.25">
      <c r="B7" s="118" t="s">
        <v>316</v>
      </c>
      <c r="D7" s="109" t="e">
        <f>'9 COP Summary'!D8</f>
        <v>#VALUE!</v>
      </c>
      <c r="E7" s="110" t="e">
        <f>'9 COP Summary'!E8</f>
        <v>#VALUE!</v>
      </c>
      <c r="F7" s="110" t="e">
        <f>'9 COP Summary'!F8</f>
        <v>#VALUE!</v>
      </c>
      <c r="G7" s="110" t="e">
        <f>'9 COP Summary'!G8</f>
        <v>#VALUE!</v>
      </c>
      <c r="H7" s="110" t="e">
        <f>'9 COP Summary'!H8</f>
        <v>#VALUE!</v>
      </c>
      <c r="I7" s="110" t="e">
        <f>'9 COP Summary'!I8</f>
        <v>#VALUE!</v>
      </c>
      <c r="J7" s="110" t="e">
        <f>'9 COP Summary'!J8</f>
        <v>#VALUE!</v>
      </c>
      <c r="K7" s="110" t="e">
        <f>'9 COP Summary'!K8</f>
        <v>#VALUE!</v>
      </c>
      <c r="L7" s="110" t="e">
        <f>'9 COP Summary'!L8</f>
        <v>#VALUE!</v>
      </c>
      <c r="M7" s="110" t="e">
        <f>'9 COP Summary'!M8</f>
        <v>#VALUE!</v>
      </c>
      <c r="N7" s="110" t="e">
        <f>'9 COP Summary'!N8</f>
        <v>#VALUE!</v>
      </c>
      <c r="O7" s="111" t="e">
        <f>'9 COP Summary'!O8</f>
        <v>#VALUE!</v>
      </c>
      <c r="P7" s="111" t="e">
        <f>'9 COP Summary'!P8</f>
        <v>#VALUE!</v>
      </c>
      <c r="Q7" s="111" t="e">
        <f>'9 COP Summary'!Q8</f>
        <v>#VALUE!</v>
      </c>
      <c r="R7" s="111" t="e">
        <f>'9 COP Summary'!R8</f>
        <v>#VALUE!</v>
      </c>
      <c r="S7" s="111" t="e">
        <f>'9 COP Summary'!S8</f>
        <v>#VALUE!</v>
      </c>
      <c r="T7" s="111" t="e">
        <f>'9 COP Summary'!T8</f>
        <v>#VALUE!</v>
      </c>
      <c r="U7" s="111" t="e">
        <f>'9 COP Summary'!U8</f>
        <v>#VALUE!</v>
      </c>
      <c r="V7" s="111" t="e">
        <f>'9 COP Summary'!V8</f>
        <v>#VALUE!</v>
      </c>
      <c r="W7" s="111" t="e">
        <f>'9 COP Summary'!W8</f>
        <v>#VALUE!</v>
      </c>
      <c r="X7" s="111" t="e">
        <f>'9 COP Summary'!X8</f>
        <v>#VALUE!</v>
      </c>
      <c r="Y7" s="111" t="e">
        <f>'9 COP Summary'!Y8</f>
        <v>#VALUE!</v>
      </c>
      <c r="Z7" s="111" t="e">
        <f>'9 COP Summary'!Z8</f>
        <v>#VALUE!</v>
      </c>
      <c r="AA7" s="111" t="e">
        <f>'9 COP Summary'!AA8</f>
        <v>#VALUE!</v>
      </c>
      <c r="AB7" s="111" t="e">
        <f>'9 COP Summary'!AB8</f>
        <v>#VALUE!</v>
      </c>
    </row>
    <row r="8" spans="1:28" s="16" customFormat="1" ht="15" x14ac:dyDescent="0.25">
      <c r="B8" s="118" t="s">
        <v>314</v>
      </c>
      <c r="D8" s="112" t="e">
        <f>D7/0.9</f>
        <v>#VALUE!</v>
      </c>
      <c r="E8" s="113" t="e">
        <f t="shared" ref="E8:P8" si="0">E7/0.9</f>
        <v>#VALUE!</v>
      </c>
      <c r="F8" s="113" t="e">
        <f t="shared" si="0"/>
        <v>#VALUE!</v>
      </c>
      <c r="G8" s="113" t="e">
        <f t="shared" si="0"/>
        <v>#VALUE!</v>
      </c>
      <c r="H8" s="113" t="e">
        <f t="shared" si="0"/>
        <v>#VALUE!</v>
      </c>
      <c r="I8" s="113" t="e">
        <f t="shared" si="0"/>
        <v>#VALUE!</v>
      </c>
      <c r="J8" s="113" t="e">
        <f t="shared" si="0"/>
        <v>#VALUE!</v>
      </c>
      <c r="K8" s="113" t="e">
        <f t="shared" si="0"/>
        <v>#VALUE!</v>
      </c>
      <c r="L8" s="113" t="e">
        <f t="shared" si="0"/>
        <v>#VALUE!</v>
      </c>
      <c r="M8" s="113" t="e">
        <f t="shared" si="0"/>
        <v>#VALUE!</v>
      </c>
      <c r="N8" s="113" t="e">
        <f t="shared" si="0"/>
        <v>#VALUE!</v>
      </c>
      <c r="O8" s="114" t="e">
        <f t="shared" si="0"/>
        <v>#VALUE!</v>
      </c>
      <c r="P8" s="114" t="e">
        <f t="shared" si="0"/>
        <v>#VALUE!</v>
      </c>
      <c r="Q8" s="114" t="e">
        <f t="shared" ref="Q8:AB8" si="1">Q7/0.9</f>
        <v>#VALUE!</v>
      </c>
      <c r="R8" s="114" t="e">
        <f t="shared" si="1"/>
        <v>#VALUE!</v>
      </c>
      <c r="S8" s="114" t="e">
        <f t="shared" si="1"/>
        <v>#VALUE!</v>
      </c>
      <c r="T8" s="114" t="e">
        <f t="shared" si="1"/>
        <v>#VALUE!</v>
      </c>
      <c r="U8" s="114" t="e">
        <f t="shared" si="1"/>
        <v>#VALUE!</v>
      </c>
      <c r="V8" s="114" t="e">
        <f t="shared" si="1"/>
        <v>#VALUE!</v>
      </c>
      <c r="W8" s="114" t="e">
        <f t="shared" si="1"/>
        <v>#VALUE!</v>
      </c>
      <c r="X8" s="114" t="e">
        <f t="shared" si="1"/>
        <v>#VALUE!</v>
      </c>
      <c r="Y8" s="114" t="e">
        <f t="shared" si="1"/>
        <v>#VALUE!</v>
      </c>
      <c r="Z8" s="114" t="e">
        <f t="shared" si="1"/>
        <v>#VALUE!</v>
      </c>
      <c r="AA8" s="114" t="e">
        <f t="shared" si="1"/>
        <v>#VALUE!</v>
      </c>
      <c r="AB8" s="114" t="e">
        <f t="shared" si="1"/>
        <v>#VALUE!</v>
      </c>
    </row>
    <row r="9" spans="1:28" s="16" customFormat="1" ht="15" x14ac:dyDescent="0.25">
      <c r="B9" s="118" t="s">
        <v>315</v>
      </c>
      <c r="D9" s="115" t="e">
        <f>D7/0.7</f>
        <v>#VALUE!</v>
      </c>
      <c r="E9" s="116" t="e">
        <f t="shared" ref="E9:O9" si="2">E7/0.7</f>
        <v>#VALUE!</v>
      </c>
      <c r="F9" s="116" t="e">
        <f t="shared" si="2"/>
        <v>#VALUE!</v>
      </c>
      <c r="G9" s="116" t="e">
        <f t="shared" si="2"/>
        <v>#VALUE!</v>
      </c>
      <c r="H9" s="116" t="e">
        <f t="shared" si="2"/>
        <v>#VALUE!</v>
      </c>
      <c r="I9" s="116" t="e">
        <f t="shared" si="2"/>
        <v>#VALUE!</v>
      </c>
      <c r="J9" s="116" t="e">
        <f t="shared" si="2"/>
        <v>#VALUE!</v>
      </c>
      <c r="K9" s="116" t="e">
        <f t="shared" si="2"/>
        <v>#VALUE!</v>
      </c>
      <c r="L9" s="116" t="e">
        <f t="shared" si="2"/>
        <v>#VALUE!</v>
      </c>
      <c r="M9" s="116" t="e">
        <f t="shared" si="2"/>
        <v>#VALUE!</v>
      </c>
      <c r="N9" s="116" t="e">
        <f t="shared" si="2"/>
        <v>#VALUE!</v>
      </c>
      <c r="O9" s="117" t="e">
        <f t="shared" si="2"/>
        <v>#VALUE!</v>
      </c>
      <c r="P9" s="117" t="e">
        <f t="shared" ref="P9:AB9" si="3">P7/0.7</f>
        <v>#VALUE!</v>
      </c>
      <c r="Q9" s="117" t="e">
        <f t="shared" si="3"/>
        <v>#VALUE!</v>
      </c>
      <c r="R9" s="117" t="e">
        <f t="shared" si="3"/>
        <v>#VALUE!</v>
      </c>
      <c r="S9" s="117" t="e">
        <f t="shared" si="3"/>
        <v>#VALUE!</v>
      </c>
      <c r="T9" s="117" t="e">
        <f t="shared" si="3"/>
        <v>#VALUE!</v>
      </c>
      <c r="U9" s="117" t="e">
        <f t="shared" si="3"/>
        <v>#VALUE!</v>
      </c>
      <c r="V9" s="117" t="e">
        <f t="shared" si="3"/>
        <v>#VALUE!</v>
      </c>
      <c r="W9" s="117" t="e">
        <f t="shared" si="3"/>
        <v>#VALUE!</v>
      </c>
      <c r="X9" s="117" t="e">
        <f t="shared" si="3"/>
        <v>#VALUE!</v>
      </c>
      <c r="Y9" s="117" t="e">
        <f t="shared" si="3"/>
        <v>#VALUE!</v>
      </c>
      <c r="Z9" s="117" t="e">
        <f t="shared" si="3"/>
        <v>#VALUE!</v>
      </c>
      <c r="AA9" s="117" t="e">
        <f t="shared" si="3"/>
        <v>#VALUE!</v>
      </c>
      <c r="AB9" s="117" t="e">
        <f t="shared" si="3"/>
        <v>#VALUE!</v>
      </c>
    </row>
    <row r="10" spans="1:28" s="16" customFormat="1" ht="15" x14ac:dyDescent="0.25">
      <c r="B10" s="118"/>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row>
    <row r="11" spans="1:28" s="16" customFormat="1" ht="15" x14ac:dyDescent="0.25">
      <c r="B11" s="119" t="s">
        <v>287</v>
      </c>
      <c r="D11" s="43"/>
      <c r="E11" s="43"/>
      <c r="F11" s="43"/>
      <c r="G11" s="43"/>
      <c r="H11" s="43"/>
      <c r="I11" s="43"/>
      <c r="J11" s="43"/>
      <c r="K11" s="43"/>
      <c r="L11" s="43"/>
      <c r="M11" s="43"/>
      <c r="N11" s="43"/>
      <c r="O11" s="43"/>
      <c r="P11" s="43"/>
      <c r="Q11" s="43"/>
      <c r="R11" s="43"/>
      <c r="S11" s="43"/>
      <c r="T11" s="43"/>
      <c r="U11" s="43"/>
      <c r="V11" s="43"/>
      <c r="W11" s="43"/>
      <c r="X11" s="43"/>
      <c r="Y11" s="43"/>
      <c r="Z11" s="43"/>
      <c r="AA11" s="43"/>
      <c r="AB11" s="43"/>
    </row>
    <row r="12" spans="1:28" ht="15" x14ac:dyDescent="0.25">
      <c r="A12" s="16"/>
      <c r="B12" s="118" t="s">
        <v>316</v>
      </c>
      <c r="C12" s="16"/>
      <c r="D12" s="43" t="e">
        <f>'9 COP Summary'!D14</f>
        <v>#VALUE!</v>
      </c>
      <c r="E12" s="43" t="e">
        <f>'9 COP Summary'!E14</f>
        <v>#VALUE!</v>
      </c>
      <c r="F12" s="43" t="e">
        <f>'9 COP Summary'!F14</f>
        <v>#VALUE!</v>
      </c>
      <c r="G12" s="43" t="e">
        <f>'9 COP Summary'!G14</f>
        <v>#VALUE!</v>
      </c>
      <c r="H12" s="43" t="e">
        <f>'9 COP Summary'!H14</f>
        <v>#VALUE!</v>
      </c>
      <c r="I12" s="43" t="e">
        <f>'9 COP Summary'!I14</f>
        <v>#VALUE!</v>
      </c>
      <c r="J12" s="43" t="e">
        <f>'9 COP Summary'!J14</f>
        <v>#VALUE!</v>
      </c>
      <c r="K12" s="43" t="e">
        <f>'9 COP Summary'!K14</f>
        <v>#VALUE!</v>
      </c>
      <c r="L12" s="43" t="e">
        <f>'9 COP Summary'!L14</f>
        <v>#VALUE!</v>
      </c>
      <c r="M12" s="43" t="e">
        <f>'9 COP Summary'!M14</f>
        <v>#VALUE!</v>
      </c>
      <c r="N12" s="43" t="e">
        <f>'9 COP Summary'!N14</f>
        <v>#VALUE!</v>
      </c>
      <c r="O12" s="43" t="e">
        <f>'9 COP Summary'!O14</f>
        <v>#VALUE!</v>
      </c>
      <c r="P12" s="43" t="e">
        <f>'9 COP Summary'!P14</f>
        <v>#VALUE!</v>
      </c>
      <c r="Q12" s="43" t="e">
        <f>'9 COP Summary'!Q14</f>
        <v>#VALUE!</v>
      </c>
      <c r="R12" s="43" t="e">
        <f>'9 COP Summary'!R14</f>
        <v>#VALUE!</v>
      </c>
      <c r="S12" s="43" t="e">
        <f>'9 COP Summary'!S14</f>
        <v>#VALUE!</v>
      </c>
      <c r="T12" s="43" t="e">
        <f>'9 COP Summary'!T14</f>
        <v>#VALUE!</v>
      </c>
      <c r="U12" s="43" t="e">
        <f>'9 COP Summary'!U14</f>
        <v>#VALUE!</v>
      </c>
      <c r="V12" s="43" t="e">
        <f>'9 COP Summary'!V14</f>
        <v>#VALUE!</v>
      </c>
      <c r="W12" s="43" t="e">
        <f>'9 COP Summary'!W14</f>
        <v>#VALUE!</v>
      </c>
      <c r="X12" s="43" t="e">
        <f>'9 COP Summary'!X14</f>
        <v>#VALUE!</v>
      </c>
      <c r="Y12" s="43" t="e">
        <f>'9 COP Summary'!Y14</f>
        <v>#VALUE!</v>
      </c>
      <c r="Z12" s="43" t="e">
        <f>'9 COP Summary'!Z14</f>
        <v>#VALUE!</v>
      </c>
      <c r="AA12" s="43" t="e">
        <f>'9 COP Summary'!AA14</f>
        <v>#VALUE!</v>
      </c>
      <c r="AB12" s="43" t="e">
        <f>'9 COP Summary'!AB14</f>
        <v>#VALUE!</v>
      </c>
    </row>
    <row r="13" spans="1:28" ht="15" x14ac:dyDescent="0.25">
      <c r="A13" s="16"/>
      <c r="B13" s="118" t="s">
        <v>314</v>
      </c>
      <c r="C13" s="16"/>
      <c r="D13" s="43" t="e">
        <f>D12/0.9</f>
        <v>#VALUE!</v>
      </c>
      <c r="E13" s="43" t="e">
        <f t="shared" ref="E13:P13" si="4">E12/0.9</f>
        <v>#VALUE!</v>
      </c>
      <c r="F13" s="43" t="e">
        <f t="shared" si="4"/>
        <v>#VALUE!</v>
      </c>
      <c r="G13" s="43" t="e">
        <f t="shared" si="4"/>
        <v>#VALUE!</v>
      </c>
      <c r="H13" s="43" t="e">
        <f t="shared" si="4"/>
        <v>#VALUE!</v>
      </c>
      <c r="I13" s="43" t="e">
        <f t="shared" si="4"/>
        <v>#VALUE!</v>
      </c>
      <c r="J13" s="43" t="e">
        <f t="shared" si="4"/>
        <v>#VALUE!</v>
      </c>
      <c r="K13" s="43" t="e">
        <f t="shared" si="4"/>
        <v>#VALUE!</v>
      </c>
      <c r="L13" s="43" t="e">
        <f t="shared" si="4"/>
        <v>#VALUE!</v>
      </c>
      <c r="M13" s="43" t="e">
        <f t="shared" si="4"/>
        <v>#VALUE!</v>
      </c>
      <c r="N13" s="43" t="e">
        <f t="shared" si="4"/>
        <v>#VALUE!</v>
      </c>
      <c r="O13" s="43" t="e">
        <f t="shared" si="4"/>
        <v>#VALUE!</v>
      </c>
      <c r="P13" s="43" t="e">
        <f t="shared" si="4"/>
        <v>#VALUE!</v>
      </c>
      <c r="Q13" s="43" t="e">
        <f t="shared" ref="Q13:AB13" si="5">Q12/0.9</f>
        <v>#VALUE!</v>
      </c>
      <c r="R13" s="43" t="e">
        <f t="shared" si="5"/>
        <v>#VALUE!</v>
      </c>
      <c r="S13" s="43" t="e">
        <f t="shared" si="5"/>
        <v>#VALUE!</v>
      </c>
      <c r="T13" s="43" t="e">
        <f t="shared" si="5"/>
        <v>#VALUE!</v>
      </c>
      <c r="U13" s="43" t="e">
        <f t="shared" si="5"/>
        <v>#VALUE!</v>
      </c>
      <c r="V13" s="43" t="e">
        <f t="shared" si="5"/>
        <v>#VALUE!</v>
      </c>
      <c r="W13" s="43" t="e">
        <f t="shared" si="5"/>
        <v>#VALUE!</v>
      </c>
      <c r="X13" s="43" t="e">
        <f t="shared" si="5"/>
        <v>#VALUE!</v>
      </c>
      <c r="Y13" s="43" t="e">
        <f t="shared" si="5"/>
        <v>#VALUE!</v>
      </c>
      <c r="Z13" s="43" t="e">
        <f t="shared" si="5"/>
        <v>#VALUE!</v>
      </c>
      <c r="AA13" s="43" t="e">
        <f t="shared" si="5"/>
        <v>#VALUE!</v>
      </c>
      <c r="AB13" s="43" t="e">
        <f t="shared" si="5"/>
        <v>#VALUE!</v>
      </c>
    </row>
    <row r="14" spans="1:28" ht="15" x14ac:dyDescent="0.25">
      <c r="A14" s="16"/>
      <c r="B14" s="118" t="s">
        <v>315</v>
      </c>
      <c r="C14" s="16"/>
      <c r="D14" s="43" t="e">
        <f>D12/0.7</f>
        <v>#VALUE!</v>
      </c>
      <c r="E14" s="43" t="e">
        <f t="shared" ref="E14:O14" si="6">E12/0.7</f>
        <v>#VALUE!</v>
      </c>
      <c r="F14" s="43" t="e">
        <f t="shared" si="6"/>
        <v>#VALUE!</v>
      </c>
      <c r="G14" s="43" t="e">
        <f t="shared" si="6"/>
        <v>#VALUE!</v>
      </c>
      <c r="H14" s="43" t="e">
        <f t="shared" si="6"/>
        <v>#VALUE!</v>
      </c>
      <c r="I14" s="43" t="e">
        <f t="shared" si="6"/>
        <v>#VALUE!</v>
      </c>
      <c r="J14" s="43" t="e">
        <f t="shared" si="6"/>
        <v>#VALUE!</v>
      </c>
      <c r="K14" s="43" t="e">
        <f t="shared" si="6"/>
        <v>#VALUE!</v>
      </c>
      <c r="L14" s="43" t="e">
        <f t="shared" si="6"/>
        <v>#VALUE!</v>
      </c>
      <c r="M14" s="43" t="e">
        <f t="shared" si="6"/>
        <v>#VALUE!</v>
      </c>
      <c r="N14" s="43" t="e">
        <f t="shared" si="6"/>
        <v>#VALUE!</v>
      </c>
      <c r="O14" s="43" t="e">
        <f t="shared" si="6"/>
        <v>#VALUE!</v>
      </c>
      <c r="P14" s="43" t="e">
        <f t="shared" ref="P14:AB14" si="7">P12/0.7</f>
        <v>#VALUE!</v>
      </c>
      <c r="Q14" s="43" t="e">
        <f t="shared" si="7"/>
        <v>#VALUE!</v>
      </c>
      <c r="R14" s="43" t="e">
        <f t="shared" si="7"/>
        <v>#VALUE!</v>
      </c>
      <c r="S14" s="43" t="e">
        <f t="shared" si="7"/>
        <v>#VALUE!</v>
      </c>
      <c r="T14" s="43" t="e">
        <f t="shared" si="7"/>
        <v>#VALUE!</v>
      </c>
      <c r="U14" s="43" t="e">
        <f t="shared" si="7"/>
        <v>#VALUE!</v>
      </c>
      <c r="V14" s="43" t="e">
        <f t="shared" si="7"/>
        <v>#VALUE!</v>
      </c>
      <c r="W14" s="43" t="e">
        <f t="shared" si="7"/>
        <v>#VALUE!</v>
      </c>
      <c r="X14" s="43" t="e">
        <f t="shared" si="7"/>
        <v>#VALUE!</v>
      </c>
      <c r="Y14" s="43" t="e">
        <f t="shared" si="7"/>
        <v>#VALUE!</v>
      </c>
      <c r="Z14" s="43" t="e">
        <f t="shared" si="7"/>
        <v>#VALUE!</v>
      </c>
      <c r="AA14" s="43" t="e">
        <f t="shared" si="7"/>
        <v>#VALUE!</v>
      </c>
      <c r="AB14" s="43" t="e">
        <f t="shared" si="7"/>
        <v>#VALUE!</v>
      </c>
    </row>
    <row r="15" spans="1:28" ht="15" x14ac:dyDescent="0.25">
      <c r="A15" s="16"/>
      <c r="B15" s="42"/>
      <c r="C15" s="16"/>
      <c r="D15" s="43"/>
      <c r="E15" s="43"/>
      <c r="F15" s="43"/>
      <c r="G15" s="43"/>
      <c r="H15" s="43"/>
      <c r="I15" s="43"/>
      <c r="J15" s="43"/>
      <c r="K15" s="43"/>
      <c r="L15" s="43"/>
      <c r="M15" s="43"/>
      <c r="N15" s="43"/>
      <c r="O15" s="43"/>
      <c r="P15" s="43"/>
      <c r="Q15" s="43"/>
      <c r="R15" s="43"/>
      <c r="S15" s="43"/>
      <c r="T15" s="43"/>
      <c r="U15" s="43"/>
      <c r="V15" s="43"/>
      <c r="W15" s="43"/>
      <c r="X15" s="43"/>
      <c r="Y15" s="43"/>
      <c r="Z15" s="43"/>
      <c r="AA15" s="43"/>
      <c r="AB15" s="43"/>
    </row>
    <row r="16" spans="1:28" ht="15" x14ac:dyDescent="0.25">
      <c r="A16" s="16"/>
      <c r="B16" s="119" t="s">
        <v>289</v>
      </c>
      <c r="C16" s="16"/>
      <c r="D16" s="43"/>
      <c r="E16" s="43"/>
      <c r="F16" s="43"/>
      <c r="G16" s="43"/>
      <c r="H16" s="43"/>
      <c r="I16" s="43"/>
      <c r="J16" s="43"/>
      <c r="K16" s="43"/>
      <c r="L16" s="43"/>
      <c r="M16" s="43"/>
      <c r="N16" s="43"/>
      <c r="O16" s="43"/>
      <c r="P16" s="43"/>
      <c r="Q16" s="43"/>
      <c r="R16" s="43"/>
      <c r="S16" s="43"/>
      <c r="T16" s="43"/>
      <c r="U16" s="43"/>
      <c r="V16" s="43"/>
      <c r="W16" s="43"/>
      <c r="X16" s="43"/>
      <c r="Y16" s="43"/>
      <c r="Z16" s="43"/>
      <c r="AA16" s="43"/>
      <c r="AB16" s="43"/>
    </row>
    <row r="17" spans="1:28" ht="15" x14ac:dyDescent="0.25">
      <c r="A17" s="16"/>
      <c r="B17" s="118" t="s">
        <v>316</v>
      </c>
      <c r="C17" s="16"/>
      <c r="D17" s="43" t="e">
        <f>'9 COP Summary'!D20</f>
        <v>#VALUE!</v>
      </c>
      <c r="E17" s="43" t="e">
        <f>'9 COP Summary'!E20</f>
        <v>#VALUE!</v>
      </c>
      <c r="F17" s="43" t="e">
        <f>'9 COP Summary'!F20</f>
        <v>#VALUE!</v>
      </c>
      <c r="G17" s="43" t="e">
        <f>'9 COP Summary'!G20</f>
        <v>#VALUE!</v>
      </c>
      <c r="H17" s="43" t="e">
        <f>'9 COP Summary'!H20</f>
        <v>#VALUE!</v>
      </c>
      <c r="I17" s="43" t="e">
        <f>'9 COP Summary'!I20</f>
        <v>#VALUE!</v>
      </c>
      <c r="J17" s="43" t="e">
        <f>'9 COP Summary'!J20</f>
        <v>#VALUE!</v>
      </c>
      <c r="K17" s="43" t="e">
        <f>'9 COP Summary'!K20</f>
        <v>#VALUE!</v>
      </c>
      <c r="L17" s="43" t="e">
        <f>'9 COP Summary'!L20</f>
        <v>#VALUE!</v>
      </c>
      <c r="M17" s="43" t="e">
        <f>'9 COP Summary'!M20</f>
        <v>#VALUE!</v>
      </c>
      <c r="N17" s="43" t="e">
        <f>'9 COP Summary'!N20</f>
        <v>#VALUE!</v>
      </c>
      <c r="O17" s="43" t="e">
        <f>'9 COP Summary'!O20</f>
        <v>#VALUE!</v>
      </c>
      <c r="P17" s="43" t="e">
        <f>'9 COP Summary'!P20</f>
        <v>#VALUE!</v>
      </c>
      <c r="Q17" s="43" t="e">
        <f>'9 COP Summary'!Q20</f>
        <v>#VALUE!</v>
      </c>
      <c r="R17" s="43" t="e">
        <f>'9 COP Summary'!R20</f>
        <v>#VALUE!</v>
      </c>
      <c r="S17" s="43" t="e">
        <f>'9 COP Summary'!S20</f>
        <v>#VALUE!</v>
      </c>
      <c r="T17" s="43" t="e">
        <f>'9 COP Summary'!T20</f>
        <v>#VALUE!</v>
      </c>
      <c r="U17" s="43" t="e">
        <f>'9 COP Summary'!U20</f>
        <v>#VALUE!</v>
      </c>
      <c r="V17" s="43" t="e">
        <f>'9 COP Summary'!V20</f>
        <v>#VALUE!</v>
      </c>
      <c r="W17" s="43" t="e">
        <f>'9 COP Summary'!W20</f>
        <v>#VALUE!</v>
      </c>
      <c r="X17" s="43" t="e">
        <f>'9 COP Summary'!X20</f>
        <v>#VALUE!</v>
      </c>
      <c r="Y17" s="43" t="e">
        <f>'9 COP Summary'!Y20</f>
        <v>#VALUE!</v>
      </c>
      <c r="Z17" s="43" t="e">
        <f>'9 COP Summary'!Z20</f>
        <v>#VALUE!</v>
      </c>
      <c r="AA17" s="43" t="e">
        <f>'9 COP Summary'!AA20</f>
        <v>#VALUE!</v>
      </c>
      <c r="AB17" s="43" t="e">
        <f>'9 COP Summary'!AB20</f>
        <v>#VALUE!</v>
      </c>
    </row>
    <row r="18" spans="1:28" ht="15" x14ac:dyDescent="0.25">
      <c r="A18" s="16"/>
      <c r="B18" s="118" t="s">
        <v>314</v>
      </c>
      <c r="C18" s="16"/>
      <c r="D18" s="43" t="e">
        <f>D17/0.9</f>
        <v>#VALUE!</v>
      </c>
      <c r="E18" s="43" t="e">
        <f t="shared" ref="E18:P18" si="8">E17/0.9</f>
        <v>#VALUE!</v>
      </c>
      <c r="F18" s="43" t="e">
        <f t="shared" si="8"/>
        <v>#VALUE!</v>
      </c>
      <c r="G18" s="43" t="e">
        <f t="shared" si="8"/>
        <v>#VALUE!</v>
      </c>
      <c r="H18" s="43" t="e">
        <f t="shared" si="8"/>
        <v>#VALUE!</v>
      </c>
      <c r="I18" s="43" t="e">
        <f t="shared" si="8"/>
        <v>#VALUE!</v>
      </c>
      <c r="J18" s="43" t="e">
        <f t="shared" si="8"/>
        <v>#VALUE!</v>
      </c>
      <c r="K18" s="43" t="e">
        <f t="shared" si="8"/>
        <v>#VALUE!</v>
      </c>
      <c r="L18" s="43" t="e">
        <f t="shared" si="8"/>
        <v>#VALUE!</v>
      </c>
      <c r="M18" s="43" t="e">
        <f t="shared" si="8"/>
        <v>#VALUE!</v>
      </c>
      <c r="N18" s="43" t="e">
        <f t="shared" si="8"/>
        <v>#VALUE!</v>
      </c>
      <c r="O18" s="43" t="e">
        <f t="shared" si="8"/>
        <v>#VALUE!</v>
      </c>
      <c r="P18" s="43" t="e">
        <f t="shared" si="8"/>
        <v>#VALUE!</v>
      </c>
      <c r="Q18" s="43" t="e">
        <f t="shared" ref="Q18:AB18" si="9">Q17/0.9</f>
        <v>#VALUE!</v>
      </c>
      <c r="R18" s="43" t="e">
        <f t="shared" si="9"/>
        <v>#VALUE!</v>
      </c>
      <c r="S18" s="43" t="e">
        <f t="shared" si="9"/>
        <v>#VALUE!</v>
      </c>
      <c r="T18" s="43" t="e">
        <f t="shared" si="9"/>
        <v>#VALUE!</v>
      </c>
      <c r="U18" s="43" t="e">
        <f t="shared" si="9"/>
        <v>#VALUE!</v>
      </c>
      <c r="V18" s="43" t="e">
        <f t="shared" si="9"/>
        <v>#VALUE!</v>
      </c>
      <c r="W18" s="43" t="e">
        <f t="shared" si="9"/>
        <v>#VALUE!</v>
      </c>
      <c r="X18" s="43" t="e">
        <f t="shared" si="9"/>
        <v>#VALUE!</v>
      </c>
      <c r="Y18" s="43" t="e">
        <f t="shared" si="9"/>
        <v>#VALUE!</v>
      </c>
      <c r="Z18" s="43" t="e">
        <f t="shared" si="9"/>
        <v>#VALUE!</v>
      </c>
      <c r="AA18" s="43" t="e">
        <f t="shared" si="9"/>
        <v>#VALUE!</v>
      </c>
      <c r="AB18" s="43" t="e">
        <f t="shared" si="9"/>
        <v>#VALUE!</v>
      </c>
    </row>
    <row r="19" spans="1:28" ht="15" x14ac:dyDescent="0.25">
      <c r="B19" s="118" t="s">
        <v>315</v>
      </c>
      <c r="D19" s="43" t="e">
        <f>D17/0.7</f>
        <v>#VALUE!</v>
      </c>
      <c r="E19" s="43" t="e">
        <f t="shared" ref="E19:O19" si="10">E17/0.7</f>
        <v>#VALUE!</v>
      </c>
      <c r="F19" s="43" t="e">
        <f t="shared" si="10"/>
        <v>#VALUE!</v>
      </c>
      <c r="G19" s="43" t="e">
        <f t="shared" si="10"/>
        <v>#VALUE!</v>
      </c>
      <c r="H19" s="43" t="e">
        <f t="shared" si="10"/>
        <v>#VALUE!</v>
      </c>
      <c r="I19" s="43" t="e">
        <f t="shared" si="10"/>
        <v>#VALUE!</v>
      </c>
      <c r="J19" s="43" t="e">
        <f t="shared" si="10"/>
        <v>#VALUE!</v>
      </c>
      <c r="K19" s="43" t="e">
        <f t="shared" si="10"/>
        <v>#VALUE!</v>
      </c>
      <c r="L19" s="43" t="e">
        <f t="shared" si="10"/>
        <v>#VALUE!</v>
      </c>
      <c r="M19" s="43" t="e">
        <f t="shared" si="10"/>
        <v>#VALUE!</v>
      </c>
      <c r="N19" s="43" t="e">
        <f t="shared" si="10"/>
        <v>#VALUE!</v>
      </c>
      <c r="O19" s="43" t="e">
        <f t="shared" si="10"/>
        <v>#VALUE!</v>
      </c>
      <c r="P19" s="43" t="e">
        <f t="shared" ref="P19:AB19" si="11">P17/0.7</f>
        <v>#VALUE!</v>
      </c>
      <c r="Q19" s="43" t="e">
        <f t="shared" si="11"/>
        <v>#VALUE!</v>
      </c>
      <c r="R19" s="43" t="e">
        <f t="shared" si="11"/>
        <v>#VALUE!</v>
      </c>
      <c r="S19" s="43" t="e">
        <f t="shared" si="11"/>
        <v>#VALUE!</v>
      </c>
      <c r="T19" s="43" t="e">
        <f t="shared" si="11"/>
        <v>#VALUE!</v>
      </c>
      <c r="U19" s="43" t="e">
        <f t="shared" si="11"/>
        <v>#VALUE!</v>
      </c>
      <c r="V19" s="43" t="e">
        <f t="shared" si="11"/>
        <v>#VALUE!</v>
      </c>
      <c r="W19" s="43" t="e">
        <f t="shared" si="11"/>
        <v>#VALUE!</v>
      </c>
      <c r="X19" s="43" t="e">
        <f t="shared" si="11"/>
        <v>#VALUE!</v>
      </c>
      <c r="Y19" s="43" t="e">
        <f t="shared" si="11"/>
        <v>#VALUE!</v>
      </c>
      <c r="Z19" s="43" t="e">
        <f t="shared" si="11"/>
        <v>#VALUE!</v>
      </c>
      <c r="AA19" s="43" t="e">
        <f t="shared" si="11"/>
        <v>#VALUE!</v>
      </c>
      <c r="AB19" s="43" t="e">
        <f t="shared" si="11"/>
        <v>#VALUE!</v>
      </c>
    </row>
    <row r="21" spans="1:28" ht="15" x14ac:dyDescent="0.25">
      <c r="B21" s="16" t="s">
        <v>223</v>
      </c>
    </row>
    <row r="22" spans="1:28" ht="15" x14ac:dyDescent="0.25">
      <c r="B22" s="16" t="s">
        <v>224</v>
      </c>
    </row>
    <row r="24" spans="1:28" ht="18" x14ac:dyDescent="0.25">
      <c r="D24" s="306" t="s">
        <v>237</v>
      </c>
      <c r="E24" s="307"/>
      <c r="F24" s="307"/>
      <c r="G24" s="307"/>
      <c r="H24" s="307"/>
      <c r="I24" s="307"/>
      <c r="J24" s="307"/>
      <c r="K24" s="307"/>
      <c r="L24" s="307"/>
      <c r="M24" s="307"/>
      <c r="N24" s="307"/>
      <c r="O24" s="307"/>
    </row>
    <row r="25" spans="1:28" ht="15" x14ac:dyDescent="0.25">
      <c r="B25" s="304" t="s">
        <v>341</v>
      </c>
      <c r="C25" s="304"/>
      <c r="D25" s="305"/>
      <c r="E25" s="144">
        <v>0</v>
      </c>
    </row>
    <row r="26" spans="1:28" ht="15" x14ac:dyDescent="0.25">
      <c r="B26" s="42" t="s">
        <v>241</v>
      </c>
      <c r="C26" s="119"/>
      <c r="D26" s="248">
        <f>IF('9 COP Summary'!D4=0,0,$E$25*'8 Cost of Production'!D9/'9 COP Summary'!D4)</f>
        <v>0</v>
      </c>
      <c r="E26" s="248">
        <f>IF('9 COP Summary'!E4=0,0,$E$25*'8 Cost of Production'!E9/'9 COP Summary'!E4)</f>
        <v>0</v>
      </c>
      <c r="F26" s="248">
        <f>IF('9 COP Summary'!F4=0,0,$E$25*'8 Cost of Production'!F9/'9 COP Summary'!F4)</f>
        <v>0</v>
      </c>
      <c r="G26" s="248">
        <f>IF('9 COP Summary'!G4=0,0,$E$25*'8 Cost of Production'!G9/'9 COP Summary'!G4)</f>
        <v>0</v>
      </c>
      <c r="H26" s="248">
        <f>IF('9 COP Summary'!H4=0,0,$E$25*'8 Cost of Production'!H9/'9 COP Summary'!H4)</f>
        <v>0</v>
      </c>
      <c r="I26" s="248">
        <f>IF('9 COP Summary'!I4=0,0,$E$25*'8 Cost of Production'!I9/'9 COP Summary'!I4)</f>
        <v>0</v>
      </c>
      <c r="J26" s="248">
        <f>IF('9 COP Summary'!J4=0,0,$E$25*'8 Cost of Production'!J9/'9 COP Summary'!J4)</f>
        <v>0</v>
      </c>
      <c r="K26" s="248">
        <f>IF('9 COP Summary'!K4=0,0,$E$25*'8 Cost of Production'!K9/'9 COP Summary'!K4)</f>
        <v>0</v>
      </c>
      <c r="L26" s="248">
        <f>IF('9 COP Summary'!L4=0,0,$E$25*'8 Cost of Production'!L9/'9 COP Summary'!L4)</f>
        <v>0</v>
      </c>
      <c r="M26" s="248">
        <f>IF('9 COP Summary'!M4=0,0,$E$25*'8 Cost of Production'!M9/'9 COP Summary'!M4)</f>
        <v>0</v>
      </c>
      <c r="N26" s="248">
        <f>IF('9 COP Summary'!N4=0,0,$E$25*'8 Cost of Production'!N9/'9 COP Summary'!N4)</f>
        <v>0</v>
      </c>
      <c r="O26" s="248">
        <f>IF('9 COP Summary'!O4=0,0,$E$25*'8 Cost of Production'!O9/'9 COP Summary'!O4)</f>
        <v>0</v>
      </c>
      <c r="P26" s="248">
        <f>IF('9 COP Summary'!P4=0,0,$E$25*'8 Cost of Production'!P9/'9 COP Summary'!P4)</f>
        <v>0</v>
      </c>
      <c r="Q26" s="248">
        <f>IF('9 COP Summary'!Q4=0,0,$E$25*'8 Cost of Production'!Q9/'9 COP Summary'!Q4)</f>
        <v>0</v>
      </c>
      <c r="R26" s="248">
        <f>IF('9 COP Summary'!R4=0,0,$E$25*'8 Cost of Production'!R9/'9 COP Summary'!R4)</f>
        <v>0</v>
      </c>
      <c r="S26" s="248">
        <f>IF('9 COP Summary'!S4=0,0,$E$25*'8 Cost of Production'!S9/'9 COP Summary'!S4)</f>
        <v>0</v>
      </c>
      <c r="T26" s="248">
        <f>IF('9 COP Summary'!T4=0,0,$E$25*'8 Cost of Production'!T9/'9 COP Summary'!T4)</f>
        <v>0</v>
      </c>
      <c r="U26" s="248">
        <f>IF('9 COP Summary'!U4=0,0,$E$25*'8 Cost of Production'!U9/'9 COP Summary'!U4)</f>
        <v>0</v>
      </c>
      <c r="V26" s="248">
        <f>IF('9 COP Summary'!V4=0,0,$E$25*'8 Cost of Production'!V9/'9 COP Summary'!V4)</f>
        <v>0</v>
      </c>
      <c r="W26" s="248">
        <f>IF('9 COP Summary'!W4=0,0,$E$25*'8 Cost of Production'!W9/'9 COP Summary'!W4)</f>
        <v>0</v>
      </c>
      <c r="X26" s="248">
        <f>IF('9 COP Summary'!X4=0,0,$E$25*'8 Cost of Production'!X9/'9 COP Summary'!X4)</f>
        <v>0</v>
      </c>
      <c r="Y26" s="248">
        <f>IF('9 COP Summary'!Y4=0,0,$E$25*'8 Cost of Production'!Y9/'9 COP Summary'!Y4)</f>
        <v>0</v>
      </c>
      <c r="Z26" s="248">
        <f>IF('9 COP Summary'!Z4=0,0,$E$25*'8 Cost of Production'!Z9/'9 COP Summary'!Z4)</f>
        <v>0</v>
      </c>
      <c r="AA26" s="248">
        <f>IF('9 COP Summary'!AA4=0,0,$E$25*'8 Cost of Production'!AA9/'9 COP Summary'!AA4)</f>
        <v>0</v>
      </c>
      <c r="AB26" s="248">
        <f>IF('9 COP Summary'!AB4=0,0,$E$25*'8 Cost of Production'!AB9/'9 COP Summary'!AB4)</f>
        <v>0</v>
      </c>
    </row>
    <row r="27" spans="1:28" ht="15" x14ac:dyDescent="0.25">
      <c r="B27" s="118" t="s">
        <v>316</v>
      </c>
      <c r="D27" s="43" t="e">
        <f>D7+D26</f>
        <v>#VALUE!</v>
      </c>
      <c r="E27" s="43" t="e">
        <f t="shared" ref="E27:P27" si="12">E7+E26</f>
        <v>#VALUE!</v>
      </c>
      <c r="F27" s="43" t="e">
        <f t="shared" si="12"/>
        <v>#VALUE!</v>
      </c>
      <c r="G27" s="43" t="e">
        <f t="shared" si="12"/>
        <v>#VALUE!</v>
      </c>
      <c r="H27" s="43" t="e">
        <f t="shared" si="12"/>
        <v>#VALUE!</v>
      </c>
      <c r="I27" s="43" t="e">
        <f t="shared" si="12"/>
        <v>#VALUE!</v>
      </c>
      <c r="J27" s="43" t="e">
        <f t="shared" si="12"/>
        <v>#VALUE!</v>
      </c>
      <c r="K27" s="43" t="e">
        <f t="shared" si="12"/>
        <v>#VALUE!</v>
      </c>
      <c r="L27" s="43" t="e">
        <f t="shared" si="12"/>
        <v>#VALUE!</v>
      </c>
      <c r="M27" s="43" t="e">
        <f t="shared" si="12"/>
        <v>#VALUE!</v>
      </c>
      <c r="N27" s="43" t="e">
        <f t="shared" si="12"/>
        <v>#VALUE!</v>
      </c>
      <c r="O27" s="43" t="e">
        <f t="shared" si="12"/>
        <v>#VALUE!</v>
      </c>
      <c r="P27" s="43" t="e">
        <f t="shared" si="12"/>
        <v>#VALUE!</v>
      </c>
      <c r="Q27" s="43" t="e">
        <f t="shared" ref="Q27:AB27" si="13">Q7+Q26</f>
        <v>#VALUE!</v>
      </c>
      <c r="R27" s="43" t="e">
        <f t="shared" si="13"/>
        <v>#VALUE!</v>
      </c>
      <c r="S27" s="43" t="e">
        <f t="shared" si="13"/>
        <v>#VALUE!</v>
      </c>
      <c r="T27" s="43" t="e">
        <f t="shared" si="13"/>
        <v>#VALUE!</v>
      </c>
      <c r="U27" s="43" t="e">
        <f t="shared" si="13"/>
        <v>#VALUE!</v>
      </c>
      <c r="V27" s="43" t="e">
        <f t="shared" si="13"/>
        <v>#VALUE!</v>
      </c>
      <c r="W27" s="43" t="e">
        <f t="shared" si="13"/>
        <v>#VALUE!</v>
      </c>
      <c r="X27" s="43" t="e">
        <f t="shared" si="13"/>
        <v>#VALUE!</v>
      </c>
      <c r="Y27" s="43" t="e">
        <f t="shared" si="13"/>
        <v>#VALUE!</v>
      </c>
      <c r="Z27" s="43" t="e">
        <f t="shared" si="13"/>
        <v>#VALUE!</v>
      </c>
      <c r="AA27" s="43" t="e">
        <f t="shared" si="13"/>
        <v>#VALUE!</v>
      </c>
      <c r="AB27" s="43" t="e">
        <f t="shared" si="13"/>
        <v>#VALUE!</v>
      </c>
    </row>
    <row r="28" spans="1:28" ht="15" x14ac:dyDescent="0.25">
      <c r="B28" s="118" t="s">
        <v>314</v>
      </c>
      <c r="D28" s="43" t="e">
        <f>D27/0.9</f>
        <v>#VALUE!</v>
      </c>
      <c r="E28" s="43" t="e">
        <f t="shared" ref="E28:P28" si="14">E27/0.9</f>
        <v>#VALUE!</v>
      </c>
      <c r="F28" s="43" t="e">
        <f t="shared" si="14"/>
        <v>#VALUE!</v>
      </c>
      <c r="G28" s="43" t="e">
        <f t="shared" si="14"/>
        <v>#VALUE!</v>
      </c>
      <c r="H28" s="43" t="e">
        <f t="shared" si="14"/>
        <v>#VALUE!</v>
      </c>
      <c r="I28" s="43" t="e">
        <f t="shared" si="14"/>
        <v>#VALUE!</v>
      </c>
      <c r="J28" s="43" t="e">
        <f t="shared" si="14"/>
        <v>#VALUE!</v>
      </c>
      <c r="K28" s="43" t="e">
        <f t="shared" si="14"/>
        <v>#VALUE!</v>
      </c>
      <c r="L28" s="43" t="e">
        <f t="shared" si="14"/>
        <v>#VALUE!</v>
      </c>
      <c r="M28" s="43" t="e">
        <f t="shared" si="14"/>
        <v>#VALUE!</v>
      </c>
      <c r="N28" s="43" t="e">
        <f t="shared" si="14"/>
        <v>#VALUE!</v>
      </c>
      <c r="O28" s="43" t="e">
        <f t="shared" si="14"/>
        <v>#VALUE!</v>
      </c>
      <c r="P28" s="43" t="e">
        <f t="shared" si="14"/>
        <v>#VALUE!</v>
      </c>
      <c r="Q28" s="43" t="e">
        <f t="shared" ref="Q28:AB28" si="15">Q27/0.9</f>
        <v>#VALUE!</v>
      </c>
      <c r="R28" s="43" t="e">
        <f t="shared" si="15"/>
        <v>#VALUE!</v>
      </c>
      <c r="S28" s="43" t="e">
        <f t="shared" si="15"/>
        <v>#VALUE!</v>
      </c>
      <c r="T28" s="43" t="e">
        <f t="shared" si="15"/>
        <v>#VALUE!</v>
      </c>
      <c r="U28" s="43" t="e">
        <f t="shared" si="15"/>
        <v>#VALUE!</v>
      </c>
      <c r="V28" s="43" t="e">
        <f t="shared" si="15"/>
        <v>#VALUE!</v>
      </c>
      <c r="W28" s="43" t="e">
        <f t="shared" si="15"/>
        <v>#VALUE!</v>
      </c>
      <c r="X28" s="43" t="e">
        <f t="shared" si="15"/>
        <v>#VALUE!</v>
      </c>
      <c r="Y28" s="43" t="e">
        <f t="shared" si="15"/>
        <v>#VALUE!</v>
      </c>
      <c r="Z28" s="43" t="e">
        <f t="shared" si="15"/>
        <v>#VALUE!</v>
      </c>
      <c r="AA28" s="43" t="e">
        <f t="shared" si="15"/>
        <v>#VALUE!</v>
      </c>
      <c r="AB28" s="43" t="e">
        <f t="shared" si="15"/>
        <v>#VALUE!</v>
      </c>
    </row>
    <row r="29" spans="1:28" ht="15" x14ac:dyDescent="0.25">
      <c r="B29" s="118" t="s">
        <v>315</v>
      </c>
      <c r="D29" s="43" t="e">
        <f>D27/0.7</f>
        <v>#VALUE!</v>
      </c>
      <c r="E29" s="43" t="e">
        <f t="shared" ref="E29:O29" si="16">E27/0.7</f>
        <v>#VALUE!</v>
      </c>
      <c r="F29" s="43" t="e">
        <f t="shared" si="16"/>
        <v>#VALUE!</v>
      </c>
      <c r="G29" s="43" t="e">
        <f t="shared" si="16"/>
        <v>#VALUE!</v>
      </c>
      <c r="H29" s="43" t="e">
        <f t="shared" si="16"/>
        <v>#VALUE!</v>
      </c>
      <c r="I29" s="43" t="e">
        <f t="shared" si="16"/>
        <v>#VALUE!</v>
      </c>
      <c r="J29" s="43" t="e">
        <f t="shared" si="16"/>
        <v>#VALUE!</v>
      </c>
      <c r="K29" s="43" t="e">
        <f t="shared" si="16"/>
        <v>#VALUE!</v>
      </c>
      <c r="L29" s="43" t="e">
        <f t="shared" si="16"/>
        <v>#VALUE!</v>
      </c>
      <c r="M29" s="43" t="e">
        <f t="shared" si="16"/>
        <v>#VALUE!</v>
      </c>
      <c r="N29" s="43" t="e">
        <f t="shared" si="16"/>
        <v>#VALUE!</v>
      </c>
      <c r="O29" s="43" t="e">
        <f t="shared" si="16"/>
        <v>#VALUE!</v>
      </c>
      <c r="P29" s="43" t="e">
        <f t="shared" ref="P29:AB29" si="17">P27/0.7</f>
        <v>#VALUE!</v>
      </c>
      <c r="Q29" s="43" t="e">
        <f t="shared" si="17"/>
        <v>#VALUE!</v>
      </c>
      <c r="R29" s="43" t="e">
        <f t="shared" si="17"/>
        <v>#VALUE!</v>
      </c>
      <c r="S29" s="43" t="e">
        <f t="shared" si="17"/>
        <v>#VALUE!</v>
      </c>
      <c r="T29" s="43" t="e">
        <f t="shared" si="17"/>
        <v>#VALUE!</v>
      </c>
      <c r="U29" s="43" t="e">
        <f t="shared" si="17"/>
        <v>#VALUE!</v>
      </c>
      <c r="V29" s="43" t="e">
        <f t="shared" si="17"/>
        <v>#VALUE!</v>
      </c>
      <c r="W29" s="43" t="e">
        <f t="shared" si="17"/>
        <v>#VALUE!</v>
      </c>
      <c r="X29" s="43" t="e">
        <f t="shared" si="17"/>
        <v>#VALUE!</v>
      </c>
      <c r="Y29" s="43" t="e">
        <f t="shared" si="17"/>
        <v>#VALUE!</v>
      </c>
      <c r="Z29" s="43" t="e">
        <f t="shared" si="17"/>
        <v>#VALUE!</v>
      </c>
      <c r="AA29" s="43" t="e">
        <f t="shared" si="17"/>
        <v>#VALUE!</v>
      </c>
      <c r="AB29" s="43" t="e">
        <f t="shared" si="17"/>
        <v>#VALUE!</v>
      </c>
    </row>
  </sheetData>
  <sheetProtection sheet="1" objects="1" scenarios="1"/>
  <mergeCells count="3">
    <mergeCell ref="D3:O3"/>
    <mergeCell ref="B25:D25"/>
    <mergeCell ref="D24:O24"/>
  </mergeCells>
  <phoneticPr fontId="16" type="noConversion"/>
  <pageMargins left="0.75" right="0.75" top="1" bottom="1" header="0.5" footer="0.5"/>
  <pageSetup orientation="portrait" horizontalDpi="4294967293" verticalDpi="429496729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zoomScale="150" zoomScaleNormal="150" zoomScalePageLayoutView="150" workbookViewId="0">
      <selection activeCell="B14" sqref="B14"/>
    </sheetView>
  </sheetViews>
  <sheetFormatPr defaultColWidth="11.42578125" defaultRowHeight="12.75" x14ac:dyDescent="0.2"/>
  <cols>
    <col min="2" max="2" width="16.85546875" customWidth="1"/>
    <col min="3" max="3" width="12.140625" customWidth="1"/>
    <col min="4" max="4" width="16.140625" customWidth="1"/>
    <col min="6" max="6" width="13.140625" bestFit="1" customWidth="1"/>
    <col min="7" max="7" width="13.28515625" customWidth="1"/>
    <col min="8" max="8" width="14.28515625" customWidth="1"/>
  </cols>
  <sheetData>
    <row r="1" spans="2:8" ht="27" customHeight="1" x14ac:dyDescent="0.25">
      <c r="B1" s="308" t="s">
        <v>470</v>
      </c>
      <c r="C1" s="308"/>
      <c r="D1" s="308"/>
      <c r="E1" s="308"/>
      <c r="F1" s="308"/>
    </row>
    <row r="3" spans="2:8" ht="26.1" customHeight="1" x14ac:dyDescent="0.2">
      <c r="B3" s="271">
        <f>'2 Income Statement'!H32</f>
        <v>0</v>
      </c>
      <c r="D3" s="271" t="e">
        <f>B3-B5</f>
        <v>#VALUE!</v>
      </c>
      <c r="F3" s="271" t="e">
        <f>D3-B7</f>
        <v>#VALUE!</v>
      </c>
      <c r="H3" s="275" t="e">
        <f>F3/F7</f>
        <v>#VALUE!</v>
      </c>
    </row>
    <row r="4" spans="2:8" ht="22.5" x14ac:dyDescent="0.2">
      <c r="B4" s="269" t="s">
        <v>410</v>
      </c>
      <c r="C4" s="274" t="s">
        <v>418</v>
      </c>
      <c r="D4" s="269" t="s">
        <v>417</v>
      </c>
      <c r="E4" s="273" t="s">
        <v>416</v>
      </c>
      <c r="F4" s="269" t="s">
        <v>415</v>
      </c>
      <c r="G4" s="272" t="s">
        <v>414</v>
      </c>
      <c r="H4" s="269" t="s">
        <v>413</v>
      </c>
    </row>
    <row r="5" spans="2:8" ht="26.1" customHeight="1" x14ac:dyDescent="0.2">
      <c r="B5" s="271" t="e">
        <f>'8 Cost of Production'!E59</f>
        <v>#VALUE!</v>
      </c>
    </row>
    <row r="6" spans="2:8" ht="42" customHeight="1" x14ac:dyDescent="0.2">
      <c r="B6" s="270" t="s">
        <v>412</v>
      </c>
    </row>
    <row r="7" spans="2:8" ht="26.1" customHeight="1" x14ac:dyDescent="0.2">
      <c r="B7" s="276" t="e">
        <f>'8 Cost of Production'!D75</f>
        <v>#VALUE!</v>
      </c>
      <c r="F7" s="271">
        <f>B3</f>
        <v>0</v>
      </c>
    </row>
    <row r="8" spans="2:8" ht="39.950000000000003" customHeight="1" x14ac:dyDescent="0.2">
      <c r="B8" s="270" t="s">
        <v>411</v>
      </c>
      <c r="F8" s="269" t="s">
        <v>410</v>
      </c>
    </row>
    <row r="10" spans="2:8" x14ac:dyDescent="0.2">
      <c r="B10" t="s">
        <v>469</v>
      </c>
    </row>
    <row r="12" spans="2:8" x14ac:dyDescent="0.2">
      <c r="B12" t="s">
        <v>471</v>
      </c>
    </row>
  </sheetData>
  <sheetProtection sheet="1" objects="1" scenarios="1"/>
  <mergeCells count="1">
    <mergeCell ref="B1:F1"/>
  </mergeCells>
  <pageMargins left="0.75" right="0.75" top="1" bottom="1" header="0.5" footer="0.5"/>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24"/>
  <sheetViews>
    <sheetView workbookViewId="0">
      <pane xSplit="3" ySplit="4" topLeftCell="D5" activePane="bottomRight" state="frozen"/>
      <selection pane="topRight" activeCell="D1" sqref="D1"/>
      <selection pane="bottomLeft" activeCell="A5" sqref="A5"/>
      <selection pane="bottomRight" activeCell="D6" sqref="D6"/>
    </sheetView>
  </sheetViews>
  <sheetFormatPr defaultColWidth="13.7109375" defaultRowHeight="12.75" x14ac:dyDescent="0.2"/>
  <cols>
    <col min="1" max="1" width="2.28515625" style="179" customWidth="1"/>
    <col min="2" max="2" width="46.42578125" style="179" customWidth="1"/>
    <col min="3" max="3" width="2.7109375" style="179" customWidth="1"/>
    <col min="4" max="16384" width="13.7109375" style="179"/>
  </cols>
  <sheetData>
    <row r="1" spans="2:28" ht="18" x14ac:dyDescent="0.25">
      <c r="B1" s="193" t="s">
        <v>207</v>
      </c>
    </row>
    <row r="2" spans="2:28" x14ac:dyDescent="0.2">
      <c r="B2" s="222" t="s">
        <v>26</v>
      </c>
      <c r="C2" s="170"/>
      <c r="D2" s="170" t="s">
        <v>27</v>
      </c>
      <c r="E2" s="170" t="s">
        <v>28</v>
      </c>
    </row>
    <row r="3" spans="2:28" ht="18" x14ac:dyDescent="0.25">
      <c r="B3" s="225"/>
      <c r="C3" s="224"/>
      <c r="D3" s="226"/>
      <c r="E3" s="227"/>
      <c r="F3"/>
      <c r="G3"/>
    </row>
    <row r="4" spans="2:28" s="180" customFormat="1" ht="15" x14ac:dyDescent="0.25">
      <c r="D4" s="180" t="s">
        <v>132</v>
      </c>
      <c r="E4" s="180" t="s">
        <v>133</v>
      </c>
      <c r="F4" s="180" t="s">
        <v>134</v>
      </c>
      <c r="G4" s="180" t="s">
        <v>135</v>
      </c>
      <c r="H4" s="180" t="s">
        <v>136</v>
      </c>
      <c r="I4" s="180" t="s">
        <v>137</v>
      </c>
      <c r="J4" s="180" t="s">
        <v>138</v>
      </c>
      <c r="K4" s="180" t="s">
        <v>139</v>
      </c>
      <c r="L4" s="180" t="s">
        <v>140</v>
      </c>
      <c r="M4" s="180" t="s">
        <v>141</v>
      </c>
      <c r="N4" s="180" t="s">
        <v>142</v>
      </c>
      <c r="O4" s="180" t="s">
        <v>143</v>
      </c>
      <c r="P4" s="180" t="s">
        <v>144</v>
      </c>
      <c r="Q4" s="180" t="s">
        <v>277</v>
      </c>
      <c r="R4" s="180" t="s">
        <v>148</v>
      </c>
      <c r="S4" s="180" t="s">
        <v>149</v>
      </c>
      <c r="T4" s="180" t="s">
        <v>150</v>
      </c>
      <c r="U4" s="180" t="s">
        <v>151</v>
      </c>
      <c r="V4" s="180" t="s">
        <v>152</v>
      </c>
      <c r="W4" s="180" t="s">
        <v>153</v>
      </c>
      <c r="X4" s="180" t="s">
        <v>154</v>
      </c>
      <c r="Y4" s="180" t="s">
        <v>155</v>
      </c>
      <c r="Z4" s="180" t="s">
        <v>156</v>
      </c>
      <c r="AA4" s="180" t="s">
        <v>157</v>
      </c>
      <c r="AB4" s="180" t="s">
        <v>158</v>
      </c>
    </row>
    <row r="5" spans="2:28" ht="15" x14ac:dyDescent="0.25">
      <c r="B5" s="183" t="s">
        <v>11</v>
      </c>
      <c r="C5" s="182"/>
      <c r="D5" s="152"/>
      <c r="E5" s="152"/>
      <c r="F5" s="152"/>
      <c r="G5" s="152"/>
      <c r="H5" s="152"/>
      <c r="I5" s="152"/>
      <c r="J5" s="152"/>
      <c r="K5" s="152"/>
      <c r="L5" s="152"/>
      <c r="M5" s="152"/>
      <c r="N5" s="152"/>
      <c r="O5" s="152"/>
      <c r="P5" s="152"/>
      <c r="Q5" s="152"/>
      <c r="R5" s="152"/>
      <c r="S5" s="152"/>
      <c r="T5" s="152"/>
      <c r="U5" s="152"/>
      <c r="V5" s="152"/>
      <c r="W5" s="152"/>
      <c r="X5" s="152"/>
      <c r="Y5" s="152"/>
      <c r="Z5" s="152"/>
      <c r="AA5" s="152"/>
      <c r="AB5" s="152"/>
    </row>
    <row r="6" spans="2:28" ht="15" x14ac:dyDescent="0.25">
      <c r="B6" s="183" t="s">
        <v>285</v>
      </c>
      <c r="C6" s="184"/>
      <c r="D6" s="152"/>
      <c r="E6" s="152"/>
      <c r="F6" s="152"/>
      <c r="G6" s="152"/>
      <c r="H6" s="152"/>
      <c r="I6" s="152"/>
      <c r="J6" s="152"/>
      <c r="K6" s="152"/>
      <c r="L6" s="152"/>
      <c r="M6" s="152"/>
      <c r="N6" s="152"/>
      <c r="O6" s="152"/>
      <c r="P6" s="152"/>
      <c r="Q6" s="152"/>
      <c r="R6" s="152"/>
      <c r="S6" s="152"/>
      <c r="T6" s="152"/>
      <c r="U6" s="152"/>
      <c r="V6" s="152"/>
      <c r="W6" s="152"/>
      <c r="X6" s="152"/>
      <c r="Y6" s="152"/>
      <c r="Z6" s="152"/>
      <c r="AA6" s="152"/>
      <c r="AB6" s="152"/>
    </row>
    <row r="7" spans="2:28" ht="15" x14ac:dyDescent="0.25">
      <c r="B7" s="183" t="s">
        <v>81</v>
      </c>
      <c r="C7" s="183"/>
      <c r="D7" s="159"/>
      <c r="E7" s="159"/>
      <c r="F7" s="159"/>
      <c r="G7" s="159"/>
      <c r="H7" s="159"/>
      <c r="I7" s="159"/>
      <c r="J7" s="159"/>
      <c r="K7" s="159"/>
      <c r="L7" s="159"/>
      <c r="M7" s="159"/>
      <c r="N7" s="159"/>
      <c r="O7" s="159"/>
      <c r="P7" s="159"/>
      <c r="Q7" s="159"/>
      <c r="R7" s="159"/>
      <c r="S7" s="159"/>
      <c r="T7" s="159"/>
      <c r="U7" s="159"/>
      <c r="V7" s="159"/>
      <c r="W7" s="159"/>
      <c r="X7" s="159"/>
      <c r="Y7" s="159"/>
      <c r="Z7" s="159"/>
      <c r="AA7" s="159"/>
      <c r="AB7" s="159"/>
    </row>
    <row r="8" spans="2:28" ht="15" x14ac:dyDescent="0.25">
      <c r="B8" s="183" t="s">
        <v>357</v>
      </c>
      <c r="C8" s="183"/>
      <c r="D8" s="159"/>
      <c r="E8" s="159"/>
      <c r="F8" s="159"/>
      <c r="G8" s="159"/>
      <c r="H8" s="159"/>
      <c r="I8" s="159"/>
      <c r="J8" s="159"/>
      <c r="K8" s="159"/>
      <c r="L8" s="159"/>
      <c r="M8" s="159"/>
      <c r="N8" s="159"/>
      <c r="O8" s="159"/>
      <c r="P8" s="159"/>
      <c r="Q8" s="159"/>
      <c r="R8" s="159"/>
      <c r="S8" s="159"/>
      <c r="T8" s="159"/>
      <c r="U8" s="159"/>
      <c r="V8" s="159"/>
      <c r="W8" s="159"/>
      <c r="X8" s="159"/>
      <c r="Y8" s="159"/>
      <c r="Z8" s="159"/>
      <c r="AA8" s="159"/>
      <c r="AB8" s="159"/>
    </row>
    <row r="9" spans="2:28" ht="15" x14ac:dyDescent="0.25">
      <c r="B9" s="183" t="s">
        <v>118</v>
      </c>
      <c r="C9" s="184"/>
      <c r="D9" s="152"/>
      <c r="E9" s="152"/>
      <c r="F9" s="152"/>
      <c r="G9" s="152"/>
      <c r="H9" s="152"/>
      <c r="I9" s="152"/>
      <c r="J9" s="152"/>
      <c r="K9" s="152"/>
      <c r="L9" s="152"/>
      <c r="M9" s="152"/>
      <c r="N9" s="152"/>
      <c r="O9" s="152"/>
      <c r="P9" s="152"/>
      <c r="Q9" s="152"/>
      <c r="R9" s="152"/>
      <c r="S9" s="152"/>
      <c r="T9" s="152"/>
      <c r="U9" s="152"/>
      <c r="V9" s="152"/>
      <c r="W9" s="152"/>
      <c r="X9" s="152"/>
      <c r="Y9" s="152"/>
      <c r="Z9" s="152"/>
      <c r="AA9" s="152"/>
      <c r="AB9" s="152"/>
    </row>
    <row r="10" spans="2:28" ht="15" x14ac:dyDescent="0.25">
      <c r="B10" s="183" t="s">
        <v>257</v>
      </c>
      <c r="C10" s="184"/>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row>
    <row r="11" spans="2:28" ht="15" x14ac:dyDescent="0.25">
      <c r="B11" s="183" t="s">
        <v>258</v>
      </c>
      <c r="C11" s="184"/>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row>
    <row r="12" spans="2:28" ht="15" x14ac:dyDescent="0.25">
      <c r="B12" s="183" t="s">
        <v>379</v>
      </c>
      <c r="C12" s="184"/>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row>
    <row r="13" spans="2:28" x14ac:dyDescent="0.2">
      <c r="B13" s="185" t="s">
        <v>256</v>
      </c>
      <c r="C13" s="186"/>
      <c r="D13" s="187">
        <f>IF(D5&gt;0,(D10*D11/D12),0)</f>
        <v>0</v>
      </c>
      <c r="E13" s="187">
        <f t="shared" ref="E13:AB13" si="0">IF(E5&gt;0,(E10*E11/E12),0)</f>
        <v>0</v>
      </c>
      <c r="F13" s="187">
        <f t="shared" si="0"/>
        <v>0</v>
      </c>
      <c r="G13" s="187">
        <f t="shared" si="0"/>
        <v>0</v>
      </c>
      <c r="H13" s="187">
        <f t="shared" si="0"/>
        <v>0</v>
      </c>
      <c r="I13" s="187">
        <f t="shared" si="0"/>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row>
    <row r="14" spans="2:28" x14ac:dyDescent="0.2">
      <c r="B14" s="183" t="s">
        <v>363</v>
      </c>
      <c r="C14" s="184"/>
      <c r="D14" s="188">
        <f t="shared" ref="D14:AB14" si="1">IF(D13&gt;0,(43560/D13),0)</f>
        <v>0</v>
      </c>
      <c r="E14" s="188">
        <f t="shared" si="1"/>
        <v>0</v>
      </c>
      <c r="F14" s="188">
        <f t="shared" si="1"/>
        <v>0</v>
      </c>
      <c r="G14" s="188">
        <f t="shared" si="1"/>
        <v>0</v>
      </c>
      <c r="H14" s="188">
        <f t="shared" si="1"/>
        <v>0</v>
      </c>
      <c r="I14" s="188">
        <f t="shared" si="1"/>
        <v>0</v>
      </c>
      <c r="J14" s="188">
        <f t="shared" si="1"/>
        <v>0</v>
      </c>
      <c r="K14" s="188">
        <f t="shared" si="1"/>
        <v>0</v>
      </c>
      <c r="L14" s="188">
        <f t="shared" si="1"/>
        <v>0</v>
      </c>
      <c r="M14" s="188">
        <f t="shared" si="1"/>
        <v>0</v>
      </c>
      <c r="N14" s="188">
        <f t="shared" si="1"/>
        <v>0</v>
      </c>
      <c r="O14" s="188">
        <f t="shared" si="1"/>
        <v>0</v>
      </c>
      <c r="P14" s="188">
        <f t="shared" si="1"/>
        <v>0</v>
      </c>
      <c r="Q14" s="188">
        <f t="shared" si="1"/>
        <v>0</v>
      </c>
      <c r="R14" s="188">
        <f t="shared" si="1"/>
        <v>0</v>
      </c>
      <c r="S14" s="188">
        <f t="shared" si="1"/>
        <v>0</v>
      </c>
      <c r="T14" s="188">
        <f t="shared" si="1"/>
        <v>0</v>
      </c>
      <c r="U14" s="188">
        <f t="shared" si="1"/>
        <v>0</v>
      </c>
      <c r="V14" s="188">
        <f t="shared" si="1"/>
        <v>0</v>
      </c>
      <c r="W14" s="188">
        <f t="shared" si="1"/>
        <v>0</v>
      </c>
      <c r="X14" s="188">
        <f t="shared" si="1"/>
        <v>0</v>
      </c>
      <c r="Y14" s="188">
        <f t="shared" si="1"/>
        <v>0</v>
      </c>
      <c r="Z14" s="188">
        <f t="shared" si="1"/>
        <v>0</v>
      </c>
      <c r="AA14" s="188">
        <f t="shared" si="1"/>
        <v>0</v>
      </c>
      <c r="AB14" s="188">
        <f t="shared" si="1"/>
        <v>0</v>
      </c>
    </row>
    <row r="15" spans="2:28" ht="15" x14ac:dyDescent="0.25">
      <c r="B15" s="183" t="s">
        <v>346</v>
      </c>
      <c r="C15" s="184"/>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row>
    <row r="16" spans="2:28" x14ac:dyDescent="0.2">
      <c r="B16" s="183" t="s">
        <v>347</v>
      </c>
      <c r="C16" s="184"/>
      <c r="D16" s="188">
        <f t="shared" ref="D16:AB16" si="2">D6*D15</f>
        <v>0</v>
      </c>
      <c r="E16" s="188">
        <f t="shared" si="2"/>
        <v>0</v>
      </c>
      <c r="F16" s="188">
        <f t="shared" si="2"/>
        <v>0</v>
      </c>
      <c r="G16" s="188">
        <f t="shared" si="2"/>
        <v>0</v>
      </c>
      <c r="H16" s="188">
        <f t="shared" si="2"/>
        <v>0</v>
      </c>
      <c r="I16" s="188">
        <f t="shared" si="2"/>
        <v>0</v>
      </c>
      <c r="J16" s="188">
        <f t="shared" si="2"/>
        <v>0</v>
      </c>
      <c r="K16" s="188">
        <f t="shared" si="2"/>
        <v>0</v>
      </c>
      <c r="L16" s="188">
        <f t="shared" si="2"/>
        <v>0</v>
      </c>
      <c r="M16" s="188">
        <f t="shared" si="2"/>
        <v>0</v>
      </c>
      <c r="N16" s="188">
        <f t="shared" si="2"/>
        <v>0</v>
      </c>
      <c r="O16" s="188">
        <f t="shared" si="2"/>
        <v>0</v>
      </c>
      <c r="P16" s="188">
        <f t="shared" si="2"/>
        <v>0</v>
      </c>
      <c r="Q16" s="188">
        <f t="shared" si="2"/>
        <v>0</v>
      </c>
      <c r="R16" s="188">
        <f t="shared" si="2"/>
        <v>0</v>
      </c>
      <c r="S16" s="188">
        <f t="shared" si="2"/>
        <v>0</v>
      </c>
      <c r="T16" s="188">
        <f t="shared" si="2"/>
        <v>0</v>
      </c>
      <c r="U16" s="188">
        <f t="shared" si="2"/>
        <v>0</v>
      </c>
      <c r="V16" s="188">
        <f t="shared" si="2"/>
        <v>0</v>
      </c>
      <c r="W16" s="188">
        <f t="shared" si="2"/>
        <v>0</v>
      </c>
      <c r="X16" s="188">
        <f t="shared" si="2"/>
        <v>0</v>
      </c>
      <c r="Y16" s="188">
        <f t="shared" si="2"/>
        <v>0</v>
      </c>
      <c r="Z16" s="188">
        <f t="shared" si="2"/>
        <v>0</v>
      </c>
      <c r="AA16" s="188">
        <f t="shared" si="2"/>
        <v>0</v>
      </c>
      <c r="AB16" s="188">
        <f t="shared" si="2"/>
        <v>0</v>
      </c>
    </row>
    <row r="17" spans="2:28" ht="15" x14ac:dyDescent="0.25">
      <c r="B17" s="183" t="s">
        <v>88</v>
      </c>
      <c r="C17" s="18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row>
    <row r="18" spans="2:28" x14ac:dyDescent="0.2">
      <c r="B18" s="183" t="s">
        <v>358</v>
      </c>
      <c r="C18" s="183"/>
      <c r="D18" s="189">
        <f t="shared" ref="D18:AB18" si="3">D8*D17*D15</f>
        <v>0</v>
      </c>
      <c r="E18" s="189">
        <f t="shared" si="3"/>
        <v>0</v>
      </c>
      <c r="F18" s="189">
        <f t="shared" si="3"/>
        <v>0</v>
      </c>
      <c r="G18" s="189">
        <f t="shared" si="3"/>
        <v>0</v>
      </c>
      <c r="H18" s="189">
        <f t="shared" si="3"/>
        <v>0</v>
      </c>
      <c r="I18" s="189">
        <f t="shared" si="3"/>
        <v>0</v>
      </c>
      <c r="J18" s="189">
        <f t="shared" si="3"/>
        <v>0</v>
      </c>
      <c r="K18" s="189">
        <f t="shared" si="3"/>
        <v>0</v>
      </c>
      <c r="L18" s="189">
        <f t="shared" si="3"/>
        <v>0</v>
      </c>
      <c r="M18" s="189">
        <f t="shared" si="3"/>
        <v>0</v>
      </c>
      <c r="N18" s="189">
        <f t="shared" si="3"/>
        <v>0</v>
      </c>
      <c r="O18" s="189">
        <f t="shared" si="3"/>
        <v>0</v>
      </c>
      <c r="P18" s="189">
        <f t="shared" si="3"/>
        <v>0</v>
      </c>
      <c r="Q18" s="189">
        <f t="shared" si="3"/>
        <v>0</v>
      </c>
      <c r="R18" s="189">
        <f t="shared" si="3"/>
        <v>0</v>
      </c>
      <c r="S18" s="189">
        <f t="shared" si="3"/>
        <v>0</v>
      </c>
      <c r="T18" s="189">
        <f t="shared" si="3"/>
        <v>0</v>
      </c>
      <c r="U18" s="189">
        <f t="shared" si="3"/>
        <v>0</v>
      </c>
      <c r="V18" s="189">
        <f t="shared" si="3"/>
        <v>0</v>
      </c>
      <c r="W18" s="189">
        <f t="shared" si="3"/>
        <v>0</v>
      </c>
      <c r="X18" s="189">
        <f t="shared" si="3"/>
        <v>0</v>
      </c>
      <c r="Y18" s="189">
        <f t="shared" si="3"/>
        <v>0</v>
      </c>
      <c r="Z18" s="189">
        <f t="shared" si="3"/>
        <v>0</v>
      </c>
      <c r="AA18" s="189">
        <f t="shared" si="3"/>
        <v>0</v>
      </c>
      <c r="AB18" s="189">
        <f t="shared" si="3"/>
        <v>0</v>
      </c>
    </row>
    <row r="19" spans="2:28" x14ac:dyDescent="0.2">
      <c r="B19" s="183"/>
      <c r="C19" s="183"/>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row>
    <row r="20" spans="2:28" ht="15" x14ac:dyDescent="0.25">
      <c r="B20" s="183" t="s">
        <v>331</v>
      </c>
      <c r="C20" s="183"/>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2:28" ht="15" x14ac:dyDescent="0.25">
      <c r="B21" s="183" t="s">
        <v>348</v>
      </c>
      <c r="C21" s="183"/>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row>
    <row r="22" spans="2:28" x14ac:dyDescent="0.2">
      <c r="B22" s="183" t="s">
        <v>330</v>
      </c>
      <c r="C22" s="192"/>
      <c r="D22" s="192">
        <f t="shared" ref="D22:AB22" si="4">(D21-D20)/7</f>
        <v>0</v>
      </c>
      <c r="E22" s="192">
        <f t="shared" si="4"/>
        <v>0</v>
      </c>
      <c r="F22" s="192">
        <f t="shared" si="4"/>
        <v>0</v>
      </c>
      <c r="G22" s="192">
        <f t="shared" si="4"/>
        <v>0</v>
      </c>
      <c r="H22" s="192">
        <f t="shared" si="4"/>
        <v>0</v>
      </c>
      <c r="I22" s="192">
        <f t="shared" si="4"/>
        <v>0</v>
      </c>
      <c r="J22" s="192">
        <f t="shared" si="4"/>
        <v>0</v>
      </c>
      <c r="K22" s="192">
        <f t="shared" si="4"/>
        <v>0</v>
      </c>
      <c r="L22" s="192">
        <f t="shared" si="4"/>
        <v>0</v>
      </c>
      <c r="M22" s="192">
        <f t="shared" si="4"/>
        <v>0</v>
      </c>
      <c r="N22" s="192">
        <f t="shared" si="4"/>
        <v>0</v>
      </c>
      <c r="O22" s="192">
        <f t="shared" si="4"/>
        <v>0</v>
      </c>
      <c r="P22" s="192">
        <f t="shared" si="4"/>
        <v>0</v>
      </c>
      <c r="Q22" s="192">
        <f t="shared" si="4"/>
        <v>0</v>
      </c>
      <c r="R22" s="192">
        <f t="shared" si="4"/>
        <v>0</v>
      </c>
      <c r="S22" s="192">
        <f t="shared" si="4"/>
        <v>0</v>
      </c>
      <c r="T22" s="192">
        <f t="shared" si="4"/>
        <v>0</v>
      </c>
      <c r="U22" s="192">
        <f t="shared" si="4"/>
        <v>0</v>
      </c>
      <c r="V22" s="192">
        <f t="shared" si="4"/>
        <v>0</v>
      </c>
      <c r="W22" s="192">
        <f t="shared" si="4"/>
        <v>0</v>
      </c>
      <c r="X22" s="192">
        <f t="shared" si="4"/>
        <v>0</v>
      </c>
      <c r="Y22" s="192">
        <f t="shared" si="4"/>
        <v>0</v>
      </c>
      <c r="Z22" s="192">
        <f t="shared" si="4"/>
        <v>0</v>
      </c>
      <c r="AA22" s="192">
        <f t="shared" si="4"/>
        <v>0</v>
      </c>
      <c r="AB22" s="192">
        <f t="shared" si="4"/>
        <v>0</v>
      </c>
    </row>
    <row r="24" spans="2:28" x14ac:dyDescent="0.2">
      <c r="B24" s="179" t="s">
        <v>87</v>
      </c>
    </row>
  </sheetData>
  <sheetProtection sheet="1" objects="1" scenarios="1"/>
  <phoneticPr fontId="16" type="noConversion"/>
  <pageMargins left="0.75" right="0.75" top="1" bottom="1" header="0.5" footer="0.5"/>
  <pageSetup orientation="portrait" horizontalDpi="4294967293" verticalDpi="4294967293"/>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K76"/>
  <sheetViews>
    <sheetView zoomScale="125" zoomScaleNormal="125" zoomScalePageLayoutView="125" workbookViewId="0">
      <pane xSplit="2" ySplit="4" topLeftCell="C24" activePane="bottomRight" state="frozen"/>
      <selection pane="topRight" activeCell="C1" sqref="C1"/>
      <selection pane="bottomLeft" activeCell="A5" sqref="A5"/>
      <selection pane="bottomRight" activeCell="D65" sqref="D65"/>
    </sheetView>
  </sheetViews>
  <sheetFormatPr defaultColWidth="12.7109375" defaultRowHeight="12.75" x14ac:dyDescent="0.2"/>
  <cols>
    <col min="1" max="1" width="2.42578125" customWidth="1"/>
    <col min="2" max="2" width="26.42578125" customWidth="1"/>
    <col min="3" max="3" width="9.85546875" customWidth="1"/>
    <col min="4" max="4" width="18.28515625" customWidth="1"/>
    <col min="5" max="5" width="13.85546875" customWidth="1"/>
    <col min="6" max="6" width="13.28515625" customWidth="1"/>
    <col min="8" max="8" width="14" customWidth="1"/>
    <col min="10" max="10" width="24.42578125" customWidth="1"/>
    <col min="11" max="11" width="15.28515625" customWidth="1"/>
    <col min="12" max="12" width="9" customWidth="1"/>
    <col min="13" max="13" width="7.7109375" customWidth="1"/>
    <col min="14" max="14" width="9.7109375" customWidth="1"/>
    <col min="15" max="15" width="7.7109375" customWidth="1"/>
    <col min="16" max="16" width="9.42578125" customWidth="1"/>
    <col min="17" max="17" width="7.7109375" customWidth="1"/>
    <col min="18" max="18" width="8.85546875" customWidth="1"/>
    <col min="19" max="19" width="7.7109375" customWidth="1"/>
    <col min="20" max="20" width="7" customWidth="1"/>
    <col min="21" max="21" width="7.7109375" customWidth="1"/>
    <col min="22" max="22" width="8.140625" customWidth="1"/>
    <col min="23" max="23" width="7.7109375" customWidth="1"/>
    <col min="24" max="24" width="11.85546875" customWidth="1"/>
    <col min="25" max="25" width="7.7109375" customWidth="1"/>
    <col min="26" max="26" width="9.7109375" customWidth="1"/>
    <col min="27" max="27" width="7.7109375" customWidth="1"/>
    <col min="28" max="28" width="8.85546875" customWidth="1"/>
    <col min="30" max="30" width="10.42578125" customWidth="1"/>
  </cols>
  <sheetData>
    <row r="1" spans="2:37" ht="18" x14ac:dyDescent="0.25">
      <c r="B1" s="193" t="s">
        <v>29</v>
      </c>
      <c r="C1" s="23"/>
      <c r="D1" s="23"/>
      <c r="E1" s="223">
        <f>'1 Enterprises'!D3-1</f>
        <v>-1</v>
      </c>
      <c r="F1" s="162" t="s">
        <v>30</v>
      </c>
    </row>
    <row r="2" spans="2:37" ht="15.75" x14ac:dyDescent="0.25">
      <c r="B2" s="240">
        <f>'1 Enterprises'!B3</f>
        <v>0</v>
      </c>
      <c r="E2" s="209"/>
    </row>
    <row r="3" spans="2:37" x14ac:dyDescent="0.2">
      <c r="B3" s="281" t="s">
        <v>247</v>
      </c>
      <c r="C3" s="18"/>
      <c r="D3" s="18"/>
      <c r="E3" s="26" t="s">
        <v>398</v>
      </c>
      <c r="F3" s="26" t="s">
        <v>323</v>
      </c>
      <c r="G3" s="126" t="s">
        <v>324</v>
      </c>
      <c r="H3" s="26" t="s">
        <v>325</v>
      </c>
    </row>
    <row r="4" spans="2:37" ht="51" x14ac:dyDescent="0.2">
      <c r="B4" s="282"/>
      <c r="C4" s="48" t="s">
        <v>380</v>
      </c>
      <c r="D4" s="48" t="s">
        <v>342</v>
      </c>
      <c r="E4" s="26" t="s">
        <v>215</v>
      </c>
      <c r="F4" s="26" t="s">
        <v>130</v>
      </c>
      <c r="G4" s="126" t="s">
        <v>131</v>
      </c>
      <c r="H4" s="26" t="s">
        <v>127</v>
      </c>
      <c r="I4" s="128"/>
      <c r="J4" s="128"/>
      <c r="K4" s="128"/>
      <c r="L4" s="128"/>
      <c r="M4" s="128"/>
      <c r="N4" s="128"/>
      <c r="O4" s="128"/>
      <c r="P4" s="128"/>
      <c r="Q4" s="128"/>
      <c r="R4" s="128"/>
      <c r="S4" s="128"/>
      <c r="T4" s="128"/>
      <c r="U4" s="128"/>
      <c r="V4" s="128"/>
      <c r="W4" s="128"/>
      <c r="X4" s="128"/>
      <c r="Y4" s="128"/>
      <c r="Z4" s="128"/>
      <c r="AA4" s="128"/>
      <c r="AB4" s="128"/>
      <c r="AC4" s="128"/>
      <c r="AD4" s="128"/>
      <c r="AE4" s="58"/>
      <c r="AF4" s="58"/>
      <c r="AG4" s="58"/>
      <c r="AH4" s="58"/>
      <c r="AI4" s="58"/>
      <c r="AJ4" s="58"/>
      <c r="AK4" s="58"/>
    </row>
    <row r="5" spans="2:37" ht="15" x14ac:dyDescent="0.25">
      <c r="B5" s="16">
        <f>'1 Enterprises'!D5</f>
        <v>0</v>
      </c>
      <c r="C5" s="143">
        <v>0</v>
      </c>
      <c r="D5" s="56">
        <f>IF(AND(E5&gt;0,C5&gt;0),(E5/C5),0)</f>
        <v>0</v>
      </c>
      <c r="E5" s="144">
        <v>0</v>
      </c>
      <c r="F5" s="144">
        <v>0</v>
      </c>
      <c r="G5" s="144">
        <v>0</v>
      </c>
      <c r="H5" s="27">
        <f>E5-F5+G5</f>
        <v>0</v>
      </c>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row>
    <row r="6" spans="2:37" ht="15" x14ac:dyDescent="0.25">
      <c r="B6" s="16">
        <f>'1 Enterprises'!E5</f>
        <v>0</v>
      </c>
      <c r="C6" s="143">
        <v>0</v>
      </c>
      <c r="D6" s="56">
        <f t="shared" ref="D6:D16" si="0">IF(AND(E6&gt;0,C6&gt;0),(E6/C6),0)</f>
        <v>0</v>
      </c>
      <c r="E6" s="144">
        <v>0</v>
      </c>
      <c r="F6" s="144">
        <v>0</v>
      </c>
      <c r="G6" s="144">
        <v>0</v>
      </c>
      <c r="H6" s="27">
        <f t="shared" ref="H6:H16" si="1">E6-F6+G6</f>
        <v>0</v>
      </c>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row>
    <row r="7" spans="2:37" ht="15" x14ac:dyDescent="0.25">
      <c r="B7" s="16">
        <f>'1 Enterprises'!F5</f>
        <v>0</v>
      </c>
      <c r="C7" s="143">
        <v>0</v>
      </c>
      <c r="D7" s="56">
        <f t="shared" si="0"/>
        <v>0</v>
      </c>
      <c r="E7" s="144">
        <v>0</v>
      </c>
      <c r="F7" s="144">
        <v>0</v>
      </c>
      <c r="G7" s="144">
        <v>0</v>
      </c>
      <c r="H7" s="27">
        <f t="shared" si="1"/>
        <v>0</v>
      </c>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row>
    <row r="8" spans="2:37" ht="15" x14ac:dyDescent="0.25">
      <c r="B8" s="16">
        <f>'1 Enterprises'!G5</f>
        <v>0</v>
      </c>
      <c r="C8" s="143">
        <v>0</v>
      </c>
      <c r="D8" s="56">
        <f t="shared" si="0"/>
        <v>0</v>
      </c>
      <c r="E8" s="144">
        <v>0</v>
      </c>
      <c r="F8" s="144">
        <v>0</v>
      </c>
      <c r="G8" s="144">
        <v>0</v>
      </c>
      <c r="H8" s="27">
        <f t="shared" si="1"/>
        <v>0</v>
      </c>
      <c r="I8" s="58"/>
      <c r="J8" s="58"/>
      <c r="K8" s="131"/>
      <c r="L8" s="58"/>
      <c r="M8" s="58"/>
      <c r="N8" s="58"/>
      <c r="O8" s="58"/>
      <c r="P8" s="58"/>
      <c r="Q8" s="58"/>
      <c r="R8" s="58"/>
      <c r="S8" s="58"/>
      <c r="T8" s="58"/>
      <c r="U8" s="58"/>
      <c r="V8" s="58"/>
      <c r="W8" s="58"/>
      <c r="X8" s="58"/>
      <c r="Y8" s="58"/>
      <c r="Z8" s="58"/>
      <c r="AA8" s="58"/>
      <c r="AB8" s="58"/>
      <c r="AC8" s="58"/>
      <c r="AD8" s="58"/>
      <c r="AE8" s="58"/>
      <c r="AF8" s="58"/>
      <c r="AG8" s="58"/>
      <c r="AH8" s="58"/>
      <c r="AI8" s="58"/>
      <c r="AJ8" s="58"/>
      <c r="AK8" s="58"/>
    </row>
    <row r="9" spans="2:37" ht="15" x14ac:dyDescent="0.25">
      <c r="B9" s="16">
        <f>'1 Enterprises'!H5</f>
        <v>0</v>
      </c>
      <c r="C9" s="143">
        <v>0</v>
      </c>
      <c r="D9" s="56">
        <f t="shared" si="0"/>
        <v>0</v>
      </c>
      <c r="E9" s="144">
        <v>0</v>
      </c>
      <c r="F9" s="144">
        <v>0</v>
      </c>
      <c r="G9" s="144">
        <v>0</v>
      </c>
      <c r="H9" s="27">
        <f t="shared" si="1"/>
        <v>0</v>
      </c>
      <c r="I9" s="58"/>
      <c r="J9" s="58"/>
      <c r="K9" s="131"/>
      <c r="L9" s="58"/>
      <c r="M9" s="58"/>
      <c r="N9" s="58"/>
      <c r="O9" s="58"/>
      <c r="P9" s="58"/>
      <c r="Q9" s="58"/>
      <c r="R9" s="58"/>
      <c r="S9" s="58"/>
      <c r="T9" s="58"/>
      <c r="U9" s="58"/>
      <c r="V9" s="58"/>
      <c r="W9" s="58"/>
      <c r="X9" s="58"/>
      <c r="Y9" s="58"/>
      <c r="Z9" s="58"/>
      <c r="AA9" s="58"/>
      <c r="AB9" s="58"/>
      <c r="AC9" s="58"/>
      <c r="AD9" s="58"/>
      <c r="AE9" s="58"/>
      <c r="AF9" s="58"/>
      <c r="AG9" s="58"/>
      <c r="AH9" s="58"/>
      <c r="AI9" s="58"/>
      <c r="AJ9" s="58"/>
      <c r="AK9" s="58"/>
    </row>
    <row r="10" spans="2:37" ht="15" x14ac:dyDescent="0.25">
      <c r="B10" s="16">
        <f>'1 Enterprises'!I5</f>
        <v>0</v>
      </c>
      <c r="C10" s="143">
        <v>0</v>
      </c>
      <c r="D10" s="56">
        <f t="shared" si="0"/>
        <v>0</v>
      </c>
      <c r="E10" s="144">
        <v>0</v>
      </c>
      <c r="F10" s="144">
        <v>0</v>
      </c>
      <c r="G10" s="144">
        <v>0</v>
      </c>
      <c r="H10" s="27">
        <f t="shared" si="1"/>
        <v>0</v>
      </c>
      <c r="I10" s="58"/>
      <c r="J10" s="58"/>
      <c r="K10" s="131"/>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row>
    <row r="11" spans="2:37" ht="15" x14ac:dyDescent="0.25">
      <c r="B11" s="16">
        <f>'1 Enterprises'!J5</f>
        <v>0</v>
      </c>
      <c r="C11" s="143">
        <v>0</v>
      </c>
      <c r="D11" s="56">
        <f t="shared" si="0"/>
        <v>0</v>
      </c>
      <c r="E11" s="144">
        <v>0</v>
      </c>
      <c r="F11" s="144">
        <v>0</v>
      </c>
      <c r="G11" s="144">
        <v>0</v>
      </c>
      <c r="H11" s="27">
        <f t="shared" si="1"/>
        <v>0</v>
      </c>
      <c r="I11" s="58"/>
      <c r="J11" s="58"/>
      <c r="K11" s="131"/>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2:37" ht="15" x14ac:dyDescent="0.25">
      <c r="B12" s="16">
        <f>'1 Enterprises'!K5</f>
        <v>0</v>
      </c>
      <c r="C12" s="143">
        <v>0</v>
      </c>
      <c r="D12" s="56">
        <f t="shared" si="0"/>
        <v>0</v>
      </c>
      <c r="E12" s="144">
        <v>0</v>
      </c>
      <c r="F12" s="144">
        <v>0</v>
      </c>
      <c r="G12" s="144">
        <v>0</v>
      </c>
      <c r="H12" s="27">
        <f t="shared" si="1"/>
        <v>0</v>
      </c>
      <c r="I12" s="58"/>
      <c r="J12" s="58"/>
      <c r="K12" s="131"/>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row>
    <row r="13" spans="2:37" ht="15" x14ac:dyDescent="0.25">
      <c r="B13" s="16">
        <f>'1 Enterprises'!L5</f>
        <v>0</v>
      </c>
      <c r="C13" s="143">
        <v>0</v>
      </c>
      <c r="D13" s="56">
        <f t="shared" si="0"/>
        <v>0</v>
      </c>
      <c r="E13" s="144">
        <v>0</v>
      </c>
      <c r="F13" s="144">
        <v>0</v>
      </c>
      <c r="G13" s="144">
        <v>0</v>
      </c>
      <c r="H13" s="27">
        <f t="shared" si="1"/>
        <v>0</v>
      </c>
      <c r="I13" s="58"/>
      <c r="J13" s="58"/>
      <c r="K13" s="131"/>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row>
    <row r="14" spans="2:37" ht="15" x14ac:dyDescent="0.25">
      <c r="B14" s="16">
        <f>'1 Enterprises'!M5</f>
        <v>0</v>
      </c>
      <c r="C14" s="143">
        <v>0</v>
      </c>
      <c r="D14" s="56">
        <f t="shared" si="0"/>
        <v>0</v>
      </c>
      <c r="E14" s="144">
        <v>0</v>
      </c>
      <c r="F14" s="144">
        <v>0</v>
      </c>
      <c r="G14" s="144">
        <v>0</v>
      </c>
      <c r="H14" s="27">
        <f t="shared" si="1"/>
        <v>0</v>
      </c>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row>
    <row r="15" spans="2:37" ht="15" x14ac:dyDescent="0.25">
      <c r="B15" s="16">
        <f>'1 Enterprises'!N5</f>
        <v>0</v>
      </c>
      <c r="C15" s="143">
        <v>0</v>
      </c>
      <c r="D15" s="56">
        <f t="shared" si="0"/>
        <v>0</v>
      </c>
      <c r="E15" s="144">
        <v>0</v>
      </c>
      <c r="F15" s="144">
        <v>0</v>
      </c>
      <c r="G15" s="144">
        <v>0</v>
      </c>
      <c r="H15" s="27">
        <f t="shared" si="1"/>
        <v>0</v>
      </c>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row>
    <row r="16" spans="2:37" ht="15" x14ac:dyDescent="0.25">
      <c r="B16" s="16">
        <f>'1 Enterprises'!O5</f>
        <v>0</v>
      </c>
      <c r="C16" s="143">
        <v>0</v>
      </c>
      <c r="D16" s="56">
        <f t="shared" si="0"/>
        <v>0</v>
      </c>
      <c r="E16" s="144">
        <v>0</v>
      </c>
      <c r="F16" s="144">
        <v>0</v>
      </c>
      <c r="G16" s="144">
        <v>0</v>
      </c>
      <c r="H16" s="27">
        <f t="shared" si="1"/>
        <v>0</v>
      </c>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row>
    <row r="17" spans="2:37" ht="15" x14ac:dyDescent="0.25">
      <c r="B17" s="178">
        <f>'1 Enterprises'!P5</f>
        <v>0</v>
      </c>
      <c r="C17" s="143">
        <v>0</v>
      </c>
      <c r="D17" s="56">
        <f>IF(AND(E17&gt;0,C17&gt;0),(E17/C17),0)</f>
        <v>0</v>
      </c>
      <c r="E17" s="144">
        <v>0</v>
      </c>
      <c r="F17" s="144">
        <v>0</v>
      </c>
      <c r="G17" s="144">
        <v>0</v>
      </c>
      <c r="H17" s="27">
        <f>E17-F17+G17</f>
        <v>0</v>
      </c>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row>
    <row r="18" spans="2:37" ht="15" x14ac:dyDescent="0.25">
      <c r="B18" s="178">
        <f>'1 Enterprises'!Q5</f>
        <v>0</v>
      </c>
      <c r="C18" s="143">
        <v>0</v>
      </c>
      <c r="D18" s="56">
        <f t="shared" ref="D18:D28" si="2">IF(AND(E18&gt;0,C18&gt;0),(E18/C18),0)</f>
        <v>0</v>
      </c>
      <c r="E18" s="144">
        <v>0</v>
      </c>
      <c r="F18" s="144">
        <v>0</v>
      </c>
      <c r="G18" s="144">
        <v>0</v>
      </c>
      <c r="H18" s="27">
        <f t="shared" ref="H18:H28" si="3">E18-F18+G18</f>
        <v>0</v>
      </c>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row>
    <row r="19" spans="2:37" ht="15" x14ac:dyDescent="0.25">
      <c r="B19" s="178">
        <f>'1 Enterprises'!R5</f>
        <v>0</v>
      </c>
      <c r="C19" s="143">
        <v>0</v>
      </c>
      <c r="D19" s="56">
        <f t="shared" si="2"/>
        <v>0</v>
      </c>
      <c r="E19" s="144">
        <v>0</v>
      </c>
      <c r="F19" s="144">
        <v>0</v>
      </c>
      <c r="G19" s="144">
        <v>0</v>
      </c>
      <c r="H19" s="27">
        <f t="shared" si="3"/>
        <v>0</v>
      </c>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row>
    <row r="20" spans="2:37" ht="15" x14ac:dyDescent="0.25">
      <c r="B20" s="178">
        <f>'1 Enterprises'!S5</f>
        <v>0</v>
      </c>
      <c r="C20" s="143">
        <v>0</v>
      </c>
      <c r="D20" s="56">
        <f t="shared" si="2"/>
        <v>0</v>
      </c>
      <c r="E20" s="144">
        <v>0</v>
      </c>
      <c r="F20" s="144">
        <v>0</v>
      </c>
      <c r="G20" s="144">
        <v>0</v>
      </c>
      <c r="H20" s="27">
        <f t="shared" si="3"/>
        <v>0</v>
      </c>
      <c r="I20" s="58"/>
      <c r="J20" s="58"/>
      <c r="K20" s="131"/>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row>
    <row r="21" spans="2:37" ht="15" x14ac:dyDescent="0.25">
      <c r="B21" s="178">
        <f>'1 Enterprises'!T5</f>
        <v>0</v>
      </c>
      <c r="C21" s="143">
        <v>0</v>
      </c>
      <c r="D21" s="56">
        <f t="shared" si="2"/>
        <v>0</v>
      </c>
      <c r="E21" s="144">
        <v>0</v>
      </c>
      <c r="F21" s="144">
        <v>0</v>
      </c>
      <c r="G21" s="144">
        <v>0</v>
      </c>
      <c r="H21" s="27">
        <f t="shared" si="3"/>
        <v>0</v>
      </c>
      <c r="I21" s="58"/>
      <c r="J21" s="58"/>
      <c r="K21" s="131"/>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row>
    <row r="22" spans="2:37" ht="15" x14ac:dyDescent="0.25">
      <c r="B22" s="178">
        <f>'1 Enterprises'!U5</f>
        <v>0</v>
      </c>
      <c r="C22" s="143">
        <v>0</v>
      </c>
      <c r="D22" s="56">
        <f t="shared" si="2"/>
        <v>0</v>
      </c>
      <c r="E22" s="144">
        <v>0</v>
      </c>
      <c r="F22" s="144">
        <v>0</v>
      </c>
      <c r="G22" s="144">
        <v>0</v>
      </c>
      <c r="H22" s="27">
        <f t="shared" si="3"/>
        <v>0</v>
      </c>
      <c r="I22" s="58"/>
      <c r="J22" s="58"/>
      <c r="K22" s="131"/>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row>
    <row r="23" spans="2:37" ht="15" x14ac:dyDescent="0.25">
      <c r="B23" s="178">
        <f>'1 Enterprises'!V5</f>
        <v>0</v>
      </c>
      <c r="C23" s="143">
        <v>0</v>
      </c>
      <c r="D23" s="56">
        <f t="shared" si="2"/>
        <v>0</v>
      </c>
      <c r="E23" s="144">
        <v>0</v>
      </c>
      <c r="F23" s="144">
        <v>0</v>
      </c>
      <c r="G23" s="144">
        <v>0</v>
      </c>
      <c r="H23" s="27">
        <f t="shared" si="3"/>
        <v>0</v>
      </c>
      <c r="I23" s="58"/>
      <c r="J23" s="58"/>
      <c r="K23" s="131"/>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row>
    <row r="24" spans="2:37" ht="15" x14ac:dyDescent="0.25">
      <c r="B24" s="178">
        <f>'1 Enterprises'!W5</f>
        <v>0</v>
      </c>
      <c r="C24" s="143">
        <v>0</v>
      </c>
      <c r="D24" s="56">
        <f t="shared" si="2"/>
        <v>0</v>
      </c>
      <c r="E24" s="144">
        <v>0</v>
      </c>
      <c r="F24" s="144">
        <v>0</v>
      </c>
      <c r="G24" s="144">
        <v>0</v>
      </c>
      <c r="H24" s="27">
        <f t="shared" si="3"/>
        <v>0</v>
      </c>
      <c r="I24" s="58"/>
      <c r="J24" s="58"/>
      <c r="K24" s="131"/>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2:37" ht="15" x14ac:dyDescent="0.25">
      <c r="B25" s="178">
        <f>'1 Enterprises'!X5</f>
        <v>0</v>
      </c>
      <c r="C25" s="143">
        <v>0</v>
      </c>
      <c r="D25" s="56">
        <f t="shared" si="2"/>
        <v>0</v>
      </c>
      <c r="E25" s="144">
        <v>0</v>
      </c>
      <c r="F25" s="144">
        <v>0</v>
      </c>
      <c r="G25" s="144">
        <v>0</v>
      </c>
      <c r="H25" s="27">
        <f t="shared" si="3"/>
        <v>0</v>
      </c>
      <c r="I25" s="58"/>
      <c r="J25" s="58"/>
      <c r="K25" s="131"/>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2:37" ht="15" x14ac:dyDescent="0.25">
      <c r="B26" s="178">
        <f>'1 Enterprises'!Y5</f>
        <v>0</v>
      </c>
      <c r="C26" s="143">
        <v>0</v>
      </c>
      <c r="D26" s="56">
        <f t="shared" si="2"/>
        <v>0</v>
      </c>
      <c r="E26" s="144">
        <v>0</v>
      </c>
      <c r="F26" s="144">
        <v>0</v>
      </c>
      <c r="G26" s="144">
        <v>0</v>
      </c>
      <c r="H26" s="27">
        <f t="shared" si="3"/>
        <v>0</v>
      </c>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ht="15" x14ac:dyDescent="0.25">
      <c r="B27" s="178">
        <f>'1 Enterprises'!Z5</f>
        <v>0</v>
      </c>
      <c r="C27" s="143">
        <v>0</v>
      </c>
      <c r="D27" s="56">
        <f t="shared" si="2"/>
        <v>0</v>
      </c>
      <c r="E27" s="144">
        <v>0</v>
      </c>
      <c r="F27" s="144">
        <v>0</v>
      </c>
      <c r="G27" s="144">
        <v>0</v>
      </c>
      <c r="H27" s="27">
        <f t="shared" si="3"/>
        <v>0</v>
      </c>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ht="15" x14ac:dyDescent="0.25">
      <c r="B28" s="178">
        <f>'1 Enterprises'!AA5</f>
        <v>0</v>
      </c>
      <c r="C28" s="143">
        <v>0</v>
      </c>
      <c r="D28" s="56">
        <f t="shared" si="2"/>
        <v>0</v>
      </c>
      <c r="E28" s="144">
        <v>0</v>
      </c>
      <c r="F28" s="144">
        <v>0</v>
      </c>
      <c r="G28" s="144">
        <v>0</v>
      </c>
      <c r="H28" s="27">
        <f t="shared" si="3"/>
        <v>0</v>
      </c>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ht="15" x14ac:dyDescent="0.25">
      <c r="B29" s="178">
        <f>'1 Enterprises'!AB5</f>
        <v>0</v>
      </c>
      <c r="C29" s="143">
        <v>0</v>
      </c>
      <c r="D29" s="56">
        <f>IF(AND(E29&gt;0,C29&gt;0),(E29/C29),0)</f>
        <v>0</v>
      </c>
      <c r="E29" s="144">
        <v>0</v>
      </c>
      <c r="F29" s="144">
        <v>0</v>
      </c>
      <c r="G29" s="144">
        <v>0</v>
      </c>
      <c r="H29" s="27">
        <f>E29-F29+G29</f>
        <v>0</v>
      </c>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s="178" customFormat="1" ht="15" x14ac:dyDescent="0.25">
      <c r="B30" s="143" t="s">
        <v>86</v>
      </c>
      <c r="C30" s="16"/>
      <c r="D30" s="56"/>
      <c r="E30" s="144">
        <v>0</v>
      </c>
      <c r="F30" s="144">
        <v>0</v>
      </c>
      <c r="G30" s="144">
        <v>0</v>
      </c>
      <c r="H30" s="27">
        <f>E30-F30+G30</f>
        <v>0</v>
      </c>
    </row>
    <row r="31" spans="2:37" ht="15" x14ac:dyDescent="0.25">
      <c r="B31" s="143" t="s">
        <v>239</v>
      </c>
      <c r="C31" s="16"/>
      <c r="D31" s="56"/>
      <c r="E31" s="144">
        <v>0</v>
      </c>
      <c r="F31" s="144">
        <v>0</v>
      </c>
      <c r="G31" s="144">
        <v>0</v>
      </c>
      <c r="H31" s="27">
        <f>E31-F31+G31</f>
        <v>0</v>
      </c>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ht="15.75" x14ac:dyDescent="0.25">
      <c r="B32" s="28" t="s">
        <v>326</v>
      </c>
      <c r="C32" s="16"/>
      <c r="D32" s="18"/>
      <c r="E32" s="196">
        <f>SUM(E5:E31)</f>
        <v>0</v>
      </c>
      <c r="F32" s="196">
        <f>SUM(F5:F31)</f>
        <v>0</v>
      </c>
      <c r="G32" s="196">
        <f>SUM(G5:G31)</f>
        <v>0</v>
      </c>
      <c r="H32" s="196">
        <f>SUM(H5:H31)</f>
        <v>0</v>
      </c>
      <c r="I32" s="201"/>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x14ac:dyDescent="0.2">
      <c r="B33" s="126"/>
      <c r="C33" s="59"/>
      <c r="D33" s="60"/>
      <c r="E33" s="60" t="s">
        <v>353</v>
      </c>
      <c r="F33" s="60" t="s">
        <v>354</v>
      </c>
      <c r="G33" s="57" t="s">
        <v>355</v>
      </c>
      <c r="H33" s="130" t="s">
        <v>356</v>
      </c>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ht="13.5" x14ac:dyDescent="0.25">
      <c r="B34" s="13"/>
      <c r="G34" t="s">
        <v>327</v>
      </c>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ht="15.75" x14ac:dyDescent="0.25">
      <c r="B35" s="14" t="s">
        <v>94</v>
      </c>
      <c r="D35" s="237">
        <f>E1</f>
        <v>-1</v>
      </c>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ht="15.75" x14ac:dyDescent="0.25">
      <c r="B36" s="17" t="s">
        <v>226</v>
      </c>
      <c r="C36" s="18"/>
      <c r="D36" s="18"/>
      <c r="E36" s="170"/>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ht="15" x14ac:dyDescent="0.25">
      <c r="B37" s="22" t="s">
        <v>119</v>
      </c>
      <c r="C37" s="19"/>
      <c r="D37" s="144">
        <v>0</v>
      </c>
      <c r="E37" s="123"/>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ht="15" x14ac:dyDescent="0.25">
      <c r="B38" s="22" t="s">
        <v>120</v>
      </c>
      <c r="C38" s="18"/>
      <c r="D38" s="144">
        <v>0</v>
      </c>
      <c r="E38" s="123"/>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ht="15" x14ac:dyDescent="0.25">
      <c r="B39" s="22" t="s">
        <v>121</v>
      </c>
      <c r="C39" s="18"/>
      <c r="D39" s="144">
        <v>0</v>
      </c>
      <c r="E39" s="123"/>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ht="26.25" x14ac:dyDescent="0.25">
      <c r="B40" s="169" t="s">
        <v>67</v>
      </c>
      <c r="C40" s="18"/>
      <c r="D40" s="144">
        <v>0</v>
      </c>
      <c r="E40" s="123"/>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row r="41" spans="2:37" ht="15" x14ac:dyDescent="0.25">
      <c r="B41" s="22" t="s">
        <v>122</v>
      </c>
      <c r="C41" s="18"/>
      <c r="D41" s="144">
        <v>0</v>
      </c>
      <c r="E41" s="123"/>
    </row>
    <row r="42" spans="2:37" ht="15" x14ac:dyDescent="0.25">
      <c r="B42" s="22" t="s">
        <v>123</v>
      </c>
      <c r="C42" s="18"/>
      <c r="D42" s="144">
        <v>0</v>
      </c>
      <c r="E42" s="123"/>
    </row>
    <row r="43" spans="2:37" ht="15" x14ac:dyDescent="0.25">
      <c r="B43" s="22" t="s">
        <v>210</v>
      </c>
      <c r="C43" s="18"/>
      <c r="D43" s="144">
        <v>0</v>
      </c>
      <c r="E43" s="123"/>
    </row>
    <row r="44" spans="2:37" ht="15" x14ac:dyDescent="0.25">
      <c r="B44" s="47" t="s">
        <v>212</v>
      </c>
      <c r="C44" s="18"/>
      <c r="D44" s="144">
        <v>0</v>
      </c>
      <c r="E44" s="123"/>
    </row>
    <row r="45" spans="2:37" ht="15" x14ac:dyDescent="0.25">
      <c r="B45" s="22" t="s">
        <v>211</v>
      </c>
      <c r="C45" s="18"/>
      <c r="D45" s="144">
        <v>0</v>
      </c>
      <c r="E45" s="123"/>
    </row>
    <row r="46" spans="2:37" ht="15" x14ac:dyDescent="0.25">
      <c r="B46" s="22" t="s">
        <v>209</v>
      </c>
      <c r="C46" s="18"/>
      <c r="D46" s="144">
        <v>0</v>
      </c>
      <c r="E46" s="123"/>
    </row>
    <row r="47" spans="2:37" ht="15" x14ac:dyDescent="0.25">
      <c r="B47" s="47" t="s">
        <v>124</v>
      </c>
      <c r="C47" s="18"/>
      <c r="D47" s="144">
        <v>0</v>
      </c>
      <c r="E47" s="123"/>
    </row>
    <row r="48" spans="2:37" ht="15" x14ac:dyDescent="0.25">
      <c r="B48" s="143" t="s">
        <v>125</v>
      </c>
      <c r="C48" s="18"/>
      <c r="D48" s="144">
        <v>0</v>
      </c>
      <c r="E48" s="123"/>
    </row>
    <row r="49" spans="2:11" ht="15" x14ac:dyDescent="0.25">
      <c r="B49" s="143" t="s">
        <v>126</v>
      </c>
      <c r="C49" s="18"/>
      <c r="D49" s="144">
        <v>0</v>
      </c>
      <c r="E49" s="123" t="s">
        <v>24</v>
      </c>
      <c r="F49" s="200"/>
    </row>
    <row r="50" spans="2:11" ht="15" x14ac:dyDescent="0.25">
      <c r="B50" s="143" t="s">
        <v>266</v>
      </c>
      <c r="C50" s="18"/>
      <c r="D50" s="144">
        <v>0</v>
      </c>
      <c r="E50" s="123">
        <f>SUM(D37:D50)</f>
        <v>0</v>
      </c>
      <c r="F50" s="197"/>
      <c r="G50" s="25"/>
    </row>
    <row r="51" spans="2:11" x14ac:dyDescent="0.2">
      <c r="B51" s="123"/>
      <c r="C51" s="123"/>
      <c r="D51" s="123"/>
      <c r="E51" s="123"/>
      <c r="F51" s="197"/>
      <c r="G51" s="25"/>
    </row>
    <row r="52" spans="2:11" ht="36" customHeight="1" x14ac:dyDescent="0.25">
      <c r="B52" s="17" t="s">
        <v>227</v>
      </c>
      <c r="C52" s="18"/>
      <c r="D52" s="29"/>
      <c r="F52" s="24"/>
      <c r="G52" s="24"/>
      <c r="J52" s="283" t="s">
        <v>486</v>
      </c>
      <c r="K52" s="284"/>
    </row>
    <row r="53" spans="2:11" ht="15" x14ac:dyDescent="0.25">
      <c r="B53" s="22" t="s">
        <v>253</v>
      </c>
      <c r="C53" s="18"/>
      <c r="D53" s="144">
        <v>0</v>
      </c>
      <c r="F53" s="200" t="s">
        <v>214</v>
      </c>
      <c r="J53" s="143" t="s">
        <v>473</v>
      </c>
      <c r="K53" s="144"/>
    </row>
    <row r="54" spans="2:11" ht="15" x14ac:dyDescent="0.25">
      <c r="B54" s="22" t="s">
        <v>213</v>
      </c>
      <c r="C54" s="18"/>
      <c r="D54" s="144">
        <v>0</v>
      </c>
      <c r="F54" s="197">
        <f>D43+D44+D45+D54</f>
        <v>0</v>
      </c>
      <c r="J54" s="143" t="s">
        <v>474</v>
      </c>
      <c r="K54" s="144"/>
    </row>
    <row r="55" spans="2:11" ht="15" x14ac:dyDescent="0.25">
      <c r="B55" s="22" t="s">
        <v>97</v>
      </c>
      <c r="C55" s="18"/>
      <c r="D55" s="144">
        <v>0</v>
      </c>
      <c r="J55" s="143" t="s">
        <v>475</v>
      </c>
      <c r="K55" s="144"/>
    </row>
    <row r="56" spans="2:11" ht="15" x14ac:dyDescent="0.25">
      <c r="B56" s="22" t="s">
        <v>98</v>
      </c>
      <c r="C56" s="18"/>
      <c r="D56" s="144">
        <v>0</v>
      </c>
      <c r="J56" s="143" t="s">
        <v>476</v>
      </c>
      <c r="K56" s="144"/>
    </row>
    <row r="57" spans="2:11" ht="15" x14ac:dyDescent="0.25">
      <c r="B57" s="22" t="s">
        <v>99</v>
      </c>
      <c r="C57" s="18"/>
      <c r="D57" s="144">
        <v>0</v>
      </c>
      <c r="J57" s="143" t="s">
        <v>477</v>
      </c>
      <c r="K57" s="144"/>
    </row>
    <row r="58" spans="2:11" ht="15" x14ac:dyDescent="0.25">
      <c r="B58" s="22" t="s">
        <v>19</v>
      </c>
      <c r="C58" s="18"/>
      <c r="D58" s="144">
        <v>0</v>
      </c>
      <c r="J58" s="143" t="s">
        <v>478</v>
      </c>
      <c r="K58" s="144"/>
    </row>
    <row r="59" spans="2:11" ht="15" x14ac:dyDescent="0.25">
      <c r="B59" s="22" t="s">
        <v>100</v>
      </c>
      <c r="C59" s="18"/>
      <c r="D59" s="144">
        <v>0</v>
      </c>
      <c r="J59" s="143" t="s">
        <v>479</v>
      </c>
      <c r="K59" s="144"/>
    </row>
    <row r="60" spans="2:11" ht="15" x14ac:dyDescent="0.25">
      <c r="B60" s="166" t="s">
        <v>255</v>
      </c>
      <c r="C60" s="18" t="s">
        <v>25</v>
      </c>
      <c r="D60" s="144">
        <v>0</v>
      </c>
      <c r="J60" s="143" t="s">
        <v>480</v>
      </c>
      <c r="K60" s="144"/>
    </row>
    <row r="61" spans="2:11" ht="15" x14ac:dyDescent="0.25">
      <c r="B61" s="143" t="s">
        <v>95</v>
      </c>
      <c r="C61" s="18"/>
      <c r="D61" s="144">
        <v>0</v>
      </c>
      <c r="J61" s="143" t="s">
        <v>481</v>
      </c>
      <c r="K61" s="144"/>
    </row>
    <row r="62" spans="2:11" ht="15" x14ac:dyDescent="0.25">
      <c r="B62" s="143" t="s">
        <v>101</v>
      </c>
      <c r="C62" s="18"/>
      <c r="D62" s="144">
        <v>0</v>
      </c>
      <c r="J62" s="143" t="s">
        <v>482</v>
      </c>
      <c r="K62" s="144"/>
    </row>
    <row r="63" spans="2:11" ht="15" x14ac:dyDescent="0.25">
      <c r="B63" s="143" t="s">
        <v>102</v>
      </c>
      <c r="C63" s="18"/>
      <c r="D63" s="144">
        <v>0</v>
      </c>
      <c r="J63" s="143" t="s">
        <v>483</v>
      </c>
      <c r="K63" s="144"/>
    </row>
    <row r="64" spans="2:11" ht="15" x14ac:dyDescent="0.25">
      <c r="B64" s="143" t="s">
        <v>96</v>
      </c>
      <c r="C64" s="18"/>
      <c r="D64" s="144">
        <v>0</v>
      </c>
      <c r="J64" s="143" t="s">
        <v>484</v>
      </c>
      <c r="K64" s="144"/>
    </row>
    <row r="65" spans="2:11" ht="15.75" x14ac:dyDescent="0.25">
      <c r="B65" s="20" t="s">
        <v>485</v>
      </c>
      <c r="C65" s="20"/>
      <c r="D65" s="280">
        <f>K65</f>
        <v>0</v>
      </c>
      <c r="E65" t="s">
        <v>337</v>
      </c>
      <c r="J65" s="20" t="s">
        <v>485</v>
      </c>
      <c r="K65" s="279">
        <f>SUM(K53:K64)</f>
        <v>0</v>
      </c>
    </row>
    <row r="66" spans="2:11" x14ac:dyDescent="0.2">
      <c r="E66" s="24">
        <f>SUM(D53:D65)</f>
        <v>0</v>
      </c>
    </row>
    <row r="67" spans="2:11" ht="16.5" x14ac:dyDescent="0.3">
      <c r="B67" s="20" t="s">
        <v>328</v>
      </c>
      <c r="C67" s="18" t="s">
        <v>329</v>
      </c>
      <c r="D67" s="241">
        <f>SUM(D37:D65)</f>
        <v>0</v>
      </c>
    </row>
    <row r="68" spans="2:11" ht="15.75" x14ac:dyDescent="0.25">
      <c r="B68" s="21" t="s">
        <v>128</v>
      </c>
      <c r="C68" s="18"/>
      <c r="D68" s="198">
        <f>H32-D67</f>
        <v>0</v>
      </c>
    </row>
    <row r="69" spans="2:11" ht="13.5" x14ac:dyDescent="0.25">
      <c r="B69" s="15"/>
    </row>
    <row r="70" spans="2:11" ht="14.25" x14ac:dyDescent="0.2">
      <c r="B70" s="199" t="s">
        <v>254</v>
      </c>
      <c r="F70" s="171"/>
    </row>
    <row r="71" spans="2:11" ht="15" x14ac:dyDescent="0.25">
      <c r="B71" s="16"/>
    </row>
    <row r="76" spans="2:11" ht="13.5" x14ac:dyDescent="0.25">
      <c r="C76" s="15"/>
    </row>
  </sheetData>
  <sheetProtection sheet="1" objects="1" scenarios="1"/>
  <mergeCells count="2">
    <mergeCell ref="B3:B4"/>
    <mergeCell ref="J52:K52"/>
  </mergeCells>
  <phoneticPr fontId="0" type="noConversion"/>
  <pageMargins left="0.75" right="0.75" top="1" bottom="1" header="0.5" footer="0.5"/>
  <pageSetup scale="73" orientation="portrait"/>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28"/>
  <sheetViews>
    <sheetView workbookViewId="0">
      <pane xSplit="3" ySplit="3" topLeftCell="D4" activePane="bottomRight" state="frozen"/>
      <selection pane="topRight" activeCell="D1" sqref="D1"/>
      <selection pane="bottomLeft" activeCell="A4" sqref="A4"/>
      <selection pane="bottomRight" activeCell="M19" sqref="M19:M28"/>
    </sheetView>
  </sheetViews>
  <sheetFormatPr defaultColWidth="9.140625" defaultRowHeight="12.75" x14ac:dyDescent="0.2"/>
  <cols>
    <col min="1" max="1" width="1.85546875" style="23" customWidth="1"/>
    <col min="2" max="2" width="9.140625" style="23"/>
    <col min="3" max="3" width="14.28515625" style="79" bestFit="1" customWidth="1"/>
    <col min="4" max="4" width="17.42578125" style="23" customWidth="1"/>
    <col min="5" max="5" width="8" style="23" customWidth="1"/>
    <col min="6" max="6" width="10.140625" style="23" customWidth="1"/>
    <col min="7" max="7" width="10.7109375" style="23" customWidth="1"/>
    <col min="8" max="8" width="8" style="23" customWidth="1"/>
    <col min="9" max="9" width="11.7109375" style="23" customWidth="1"/>
    <col min="10" max="10" width="11.28515625" style="23" customWidth="1"/>
    <col min="11" max="11" width="12.42578125" style="23" customWidth="1"/>
    <col min="12" max="12" width="13" style="23" customWidth="1"/>
    <col min="13" max="13" width="18.42578125" style="23" customWidth="1"/>
    <col min="14" max="14" width="9.85546875" style="23" customWidth="1"/>
    <col min="15" max="15" width="11.42578125" style="23" customWidth="1"/>
    <col min="16" max="16384" width="9.140625" style="23"/>
  </cols>
  <sheetData>
    <row r="1" spans="2:14" ht="18" customHeight="1" x14ac:dyDescent="0.25">
      <c r="B1" s="173" t="s">
        <v>109</v>
      </c>
      <c r="C1" s="173"/>
      <c r="D1" s="173"/>
      <c r="E1" s="173"/>
      <c r="F1" s="173"/>
    </row>
    <row r="2" spans="2:14" ht="63.75" x14ac:dyDescent="0.2">
      <c r="C2" s="88" t="s">
        <v>373</v>
      </c>
      <c r="D2" s="88" t="s">
        <v>317</v>
      </c>
      <c r="E2" s="88" t="s">
        <v>318</v>
      </c>
      <c r="F2" s="88" t="s">
        <v>319</v>
      </c>
      <c r="G2" s="88" t="s">
        <v>218</v>
      </c>
      <c r="H2" s="88" t="s">
        <v>219</v>
      </c>
      <c r="I2" s="88" t="s">
        <v>222</v>
      </c>
      <c r="J2" s="48" t="s">
        <v>221</v>
      </c>
      <c r="K2" s="88" t="s">
        <v>61</v>
      </c>
      <c r="L2" s="88" t="s">
        <v>220</v>
      </c>
      <c r="M2" s="88" t="s">
        <v>60</v>
      </c>
      <c r="N2" s="88" t="s">
        <v>208</v>
      </c>
    </row>
    <row r="3" spans="2:14" x14ac:dyDescent="0.2">
      <c r="C3" s="88"/>
      <c r="D3" s="88"/>
      <c r="E3" s="88"/>
      <c r="F3" s="88"/>
      <c r="G3" s="88"/>
      <c r="H3" s="88"/>
      <c r="I3" s="88"/>
      <c r="J3" s="124"/>
      <c r="K3" s="88"/>
      <c r="L3" s="88"/>
      <c r="M3" s="88"/>
      <c r="N3" s="88"/>
    </row>
    <row r="4" spans="2:14" ht="15" x14ac:dyDescent="0.25">
      <c r="B4" s="23" t="s">
        <v>159</v>
      </c>
      <c r="C4" s="91">
        <f>'2 Income Statement'!B5</f>
        <v>0</v>
      </c>
      <c r="D4" s="143"/>
      <c r="E4" s="143"/>
      <c r="F4" s="145"/>
      <c r="G4" s="143"/>
      <c r="H4" s="143"/>
      <c r="I4" s="133"/>
      <c r="J4" s="181">
        <f>G4*I4</f>
        <v>0</v>
      </c>
      <c r="K4" s="125">
        <f>E4</f>
        <v>0</v>
      </c>
      <c r="L4" s="156"/>
      <c r="M4" s="156"/>
      <c r="N4" s="94">
        <f>IF(J4&gt;0,((D4*(F4/J4)*L4)/M4),0)</f>
        <v>0</v>
      </c>
    </row>
    <row r="5" spans="2:14" ht="15" x14ac:dyDescent="0.25">
      <c r="B5" s="23" t="s">
        <v>160</v>
      </c>
      <c r="C5" s="96">
        <f>'2 Income Statement'!B6</f>
        <v>0</v>
      </c>
      <c r="D5" s="143"/>
      <c r="E5" s="143"/>
      <c r="F5" s="145"/>
      <c r="G5" s="143"/>
      <c r="H5" s="143"/>
      <c r="I5" s="133"/>
      <c r="J5" s="181">
        <f t="shared" ref="J5:J17" si="0">G5*I5</f>
        <v>0</v>
      </c>
      <c r="K5" s="125">
        <f t="shared" ref="K5:K17" si="1">E5</f>
        <v>0</v>
      </c>
      <c r="L5" s="156"/>
      <c r="M5" s="156"/>
      <c r="N5" s="94">
        <f t="shared" ref="N5:N17" si="2">IF(J5&gt;0,((D5*(F5/J5)*L5)/M5),0)</f>
        <v>0</v>
      </c>
    </row>
    <row r="6" spans="2:14" ht="15" x14ac:dyDescent="0.25">
      <c r="B6" s="23" t="s">
        <v>161</v>
      </c>
      <c r="C6" s="96">
        <f>'2 Income Statement'!B7</f>
        <v>0</v>
      </c>
      <c r="D6" s="143"/>
      <c r="E6" s="143"/>
      <c r="F6" s="145"/>
      <c r="G6" s="143"/>
      <c r="H6" s="143"/>
      <c r="I6" s="133"/>
      <c r="J6" s="181">
        <f t="shared" si="0"/>
        <v>0</v>
      </c>
      <c r="K6" s="125">
        <f t="shared" si="1"/>
        <v>0</v>
      </c>
      <c r="L6" s="156"/>
      <c r="M6" s="156"/>
      <c r="N6" s="94">
        <f t="shared" si="2"/>
        <v>0</v>
      </c>
    </row>
    <row r="7" spans="2:14" ht="15" x14ac:dyDescent="0.25">
      <c r="B7" s="23" t="s">
        <v>162</v>
      </c>
      <c r="C7" s="91">
        <f>'2 Income Statement'!B8</f>
        <v>0</v>
      </c>
      <c r="D7" s="143"/>
      <c r="E7" s="143"/>
      <c r="F7" s="145"/>
      <c r="G7" s="143"/>
      <c r="H7" s="143"/>
      <c r="I7" s="133"/>
      <c r="J7" s="181">
        <f t="shared" si="0"/>
        <v>0</v>
      </c>
      <c r="K7" s="125">
        <f t="shared" si="1"/>
        <v>0</v>
      </c>
      <c r="L7" s="156"/>
      <c r="M7" s="156"/>
      <c r="N7" s="94">
        <f t="shared" si="2"/>
        <v>0</v>
      </c>
    </row>
    <row r="8" spans="2:14" ht="15" x14ac:dyDescent="0.25">
      <c r="B8" s="23" t="s">
        <v>163</v>
      </c>
      <c r="C8" s="96">
        <f>'2 Income Statement'!B9</f>
        <v>0</v>
      </c>
      <c r="D8" s="143"/>
      <c r="E8" s="143"/>
      <c r="F8" s="145"/>
      <c r="G8" s="143"/>
      <c r="H8" s="143"/>
      <c r="I8" s="133"/>
      <c r="J8" s="181">
        <f t="shared" si="0"/>
        <v>0</v>
      </c>
      <c r="K8" s="125">
        <f t="shared" si="1"/>
        <v>0</v>
      </c>
      <c r="L8" s="156"/>
      <c r="M8" s="156"/>
      <c r="N8" s="94">
        <f t="shared" si="2"/>
        <v>0</v>
      </c>
    </row>
    <row r="9" spans="2:14" ht="15" x14ac:dyDescent="0.25">
      <c r="B9" s="23" t="s">
        <v>164</v>
      </c>
      <c r="C9" s="96">
        <f>'2 Income Statement'!B10</f>
        <v>0</v>
      </c>
      <c r="D9" s="143"/>
      <c r="E9" s="143"/>
      <c r="F9" s="145"/>
      <c r="G9" s="143"/>
      <c r="H9" s="143"/>
      <c r="I9" s="133"/>
      <c r="J9" s="181">
        <f t="shared" si="0"/>
        <v>0</v>
      </c>
      <c r="K9" s="125">
        <f t="shared" si="1"/>
        <v>0</v>
      </c>
      <c r="L9" s="156"/>
      <c r="M9" s="156"/>
      <c r="N9" s="94">
        <f t="shared" si="2"/>
        <v>0</v>
      </c>
    </row>
    <row r="10" spans="2:14" ht="15" x14ac:dyDescent="0.25">
      <c r="B10" s="23" t="s">
        <v>165</v>
      </c>
      <c r="C10" s="91">
        <f>'2 Income Statement'!B11</f>
        <v>0</v>
      </c>
      <c r="D10" s="143"/>
      <c r="E10" s="143"/>
      <c r="F10" s="145"/>
      <c r="G10" s="143"/>
      <c r="H10" s="143"/>
      <c r="I10" s="133"/>
      <c r="J10" s="181">
        <f t="shared" si="0"/>
        <v>0</v>
      </c>
      <c r="K10" s="125">
        <f t="shared" si="1"/>
        <v>0</v>
      </c>
      <c r="L10" s="156"/>
      <c r="M10" s="156"/>
      <c r="N10" s="94">
        <f t="shared" si="2"/>
        <v>0</v>
      </c>
    </row>
    <row r="11" spans="2:14" ht="15" x14ac:dyDescent="0.25">
      <c r="B11" s="23" t="s">
        <v>166</v>
      </c>
      <c r="C11" s="96">
        <f>'2 Income Statement'!B12</f>
        <v>0</v>
      </c>
      <c r="D11" s="143"/>
      <c r="E11" s="143"/>
      <c r="F11" s="145"/>
      <c r="G11" s="143"/>
      <c r="H11" s="143"/>
      <c r="I11" s="133"/>
      <c r="J11" s="181">
        <f t="shared" si="0"/>
        <v>0</v>
      </c>
      <c r="K11" s="125">
        <f t="shared" si="1"/>
        <v>0</v>
      </c>
      <c r="L11" s="156"/>
      <c r="M11" s="156"/>
      <c r="N11" s="94">
        <f t="shared" si="2"/>
        <v>0</v>
      </c>
    </row>
    <row r="12" spans="2:14" ht="15" x14ac:dyDescent="0.25">
      <c r="B12" s="23" t="s">
        <v>167</v>
      </c>
      <c r="C12" s="96">
        <f>'2 Income Statement'!B13</f>
        <v>0</v>
      </c>
      <c r="D12" s="143"/>
      <c r="E12" s="143"/>
      <c r="F12" s="145"/>
      <c r="G12" s="143"/>
      <c r="H12" s="143"/>
      <c r="I12" s="133"/>
      <c r="J12" s="181">
        <f t="shared" si="0"/>
        <v>0</v>
      </c>
      <c r="K12" s="125">
        <f t="shared" si="1"/>
        <v>0</v>
      </c>
      <c r="L12" s="156"/>
      <c r="M12" s="156"/>
      <c r="N12" s="94">
        <f t="shared" si="2"/>
        <v>0</v>
      </c>
    </row>
    <row r="13" spans="2:14" ht="15" x14ac:dyDescent="0.25">
      <c r="B13" s="23" t="s">
        <v>168</v>
      </c>
      <c r="C13" s="91">
        <f>'2 Income Statement'!B14</f>
        <v>0</v>
      </c>
      <c r="D13" s="143"/>
      <c r="E13" s="143"/>
      <c r="F13" s="145"/>
      <c r="G13" s="143"/>
      <c r="H13" s="143"/>
      <c r="I13" s="133"/>
      <c r="J13" s="181">
        <f t="shared" si="0"/>
        <v>0</v>
      </c>
      <c r="K13" s="125">
        <f t="shared" si="1"/>
        <v>0</v>
      </c>
      <c r="L13" s="156"/>
      <c r="M13" s="156"/>
      <c r="N13" s="94">
        <f t="shared" si="2"/>
        <v>0</v>
      </c>
    </row>
    <row r="14" spans="2:14" ht="15" x14ac:dyDescent="0.25">
      <c r="B14" s="23" t="s">
        <v>169</v>
      </c>
      <c r="C14" s="96">
        <f>'2 Income Statement'!B15</f>
        <v>0</v>
      </c>
      <c r="D14" s="143"/>
      <c r="E14" s="143"/>
      <c r="F14" s="145"/>
      <c r="G14" s="143"/>
      <c r="H14" s="143"/>
      <c r="I14" s="133"/>
      <c r="J14" s="181">
        <f t="shared" si="0"/>
        <v>0</v>
      </c>
      <c r="K14" s="125">
        <f t="shared" si="1"/>
        <v>0</v>
      </c>
      <c r="L14" s="156"/>
      <c r="M14" s="156"/>
      <c r="N14" s="94">
        <f t="shared" si="2"/>
        <v>0</v>
      </c>
    </row>
    <row r="15" spans="2:14" ht="15" x14ac:dyDescent="0.25">
      <c r="B15" s="23" t="s">
        <v>170</v>
      </c>
      <c r="C15" s="91">
        <f>'2 Income Statement'!B16</f>
        <v>0</v>
      </c>
      <c r="D15" s="143"/>
      <c r="E15" s="143"/>
      <c r="F15" s="145"/>
      <c r="G15" s="143"/>
      <c r="H15" s="143"/>
      <c r="I15" s="133"/>
      <c r="J15" s="181">
        <f t="shared" si="0"/>
        <v>0</v>
      </c>
      <c r="K15" s="125">
        <f t="shared" si="1"/>
        <v>0</v>
      </c>
      <c r="L15" s="156"/>
      <c r="M15" s="156"/>
      <c r="N15" s="94">
        <f t="shared" si="2"/>
        <v>0</v>
      </c>
    </row>
    <row r="16" spans="2:14" ht="15" x14ac:dyDescent="0.25">
      <c r="B16" s="23" t="s">
        <v>171</v>
      </c>
      <c r="C16" s="96">
        <f>'2 Income Statement'!B17</f>
        <v>0</v>
      </c>
      <c r="D16" s="143"/>
      <c r="E16" s="143"/>
      <c r="F16" s="145"/>
      <c r="G16" s="143"/>
      <c r="H16" s="143"/>
      <c r="I16" s="133"/>
      <c r="J16" s="125">
        <f t="shared" si="0"/>
        <v>0</v>
      </c>
      <c r="K16" s="125">
        <f t="shared" si="1"/>
        <v>0</v>
      </c>
      <c r="L16" s="156"/>
      <c r="M16" s="156"/>
      <c r="N16" s="94">
        <f t="shared" si="2"/>
        <v>0</v>
      </c>
    </row>
    <row r="17" spans="2:14" ht="15" x14ac:dyDescent="0.25">
      <c r="B17" s="23" t="s">
        <v>172</v>
      </c>
      <c r="C17" s="167">
        <f>'2 Income Statement'!B18</f>
        <v>0</v>
      </c>
      <c r="D17" s="143"/>
      <c r="E17" s="143"/>
      <c r="F17" s="145"/>
      <c r="G17" s="143"/>
      <c r="H17" s="143"/>
      <c r="I17" s="133"/>
      <c r="J17" s="125">
        <f t="shared" si="0"/>
        <v>0</v>
      </c>
      <c r="K17" s="125">
        <f t="shared" si="1"/>
        <v>0</v>
      </c>
      <c r="L17" s="156"/>
      <c r="M17" s="156"/>
      <c r="N17" s="94">
        <f t="shared" si="2"/>
        <v>0</v>
      </c>
    </row>
    <row r="18" spans="2:14" ht="15" x14ac:dyDescent="0.25">
      <c r="B18" s="23" t="s">
        <v>173</v>
      </c>
      <c r="C18" s="167">
        <f>'2 Income Statement'!B19</f>
        <v>0</v>
      </c>
      <c r="D18" s="143"/>
      <c r="E18" s="143"/>
      <c r="F18" s="145"/>
      <c r="G18" s="143"/>
      <c r="H18" s="143"/>
      <c r="I18" s="133"/>
      <c r="J18" s="125">
        <f t="shared" ref="J18:J28" si="3">G18*I18</f>
        <v>0</v>
      </c>
      <c r="K18" s="125">
        <f t="shared" ref="K18:K28" si="4">E18</f>
        <v>0</v>
      </c>
      <c r="L18" s="156"/>
      <c r="M18" s="156"/>
      <c r="N18" s="94">
        <f t="shared" ref="N18:N28" si="5">IF(J18&gt;0,((D18*(F18/J18)*L18)/M18),0)</f>
        <v>0</v>
      </c>
    </row>
    <row r="19" spans="2:14" ht="15" x14ac:dyDescent="0.25">
      <c r="B19" s="23" t="s">
        <v>174</v>
      </c>
      <c r="C19" s="167">
        <f>'2 Income Statement'!B20</f>
        <v>0</v>
      </c>
      <c r="D19" s="143"/>
      <c r="E19" s="143"/>
      <c r="F19" s="145"/>
      <c r="G19" s="143"/>
      <c r="H19" s="143"/>
      <c r="I19" s="133"/>
      <c r="J19" s="125">
        <f t="shared" si="3"/>
        <v>0</v>
      </c>
      <c r="K19" s="125">
        <f t="shared" si="4"/>
        <v>0</v>
      </c>
      <c r="L19" s="156"/>
      <c r="M19" s="156"/>
      <c r="N19" s="94">
        <f t="shared" si="5"/>
        <v>0</v>
      </c>
    </row>
    <row r="20" spans="2:14" ht="15" x14ac:dyDescent="0.25">
      <c r="B20" s="23" t="s">
        <v>175</v>
      </c>
      <c r="C20" s="167">
        <f>'2 Income Statement'!B21</f>
        <v>0</v>
      </c>
      <c r="D20" s="143"/>
      <c r="E20" s="143"/>
      <c r="F20" s="145"/>
      <c r="G20" s="143"/>
      <c r="H20" s="143"/>
      <c r="I20" s="133"/>
      <c r="J20" s="125">
        <f t="shared" si="3"/>
        <v>0</v>
      </c>
      <c r="K20" s="125">
        <f t="shared" si="4"/>
        <v>0</v>
      </c>
      <c r="L20" s="156"/>
      <c r="M20" s="156"/>
      <c r="N20" s="94">
        <f t="shared" si="5"/>
        <v>0</v>
      </c>
    </row>
    <row r="21" spans="2:14" ht="15" x14ac:dyDescent="0.25">
      <c r="B21" s="23" t="s">
        <v>176</v>
      </c>
      <c r="C21" s="167">
        <f>'2 Income Statement'!B22</f>
        <v>0</v>
      </c>
      <c r="D21" s="143"/>
      <c r="E21" s="143"/>
      <c r="F21" s="145"/>
      <c r="G21" s="143"/>
      <c r="H21" s="143"/>
      <c r="I21" s="133"/>
      <c r="J21" s="125">
        <f t="shared" si="3"/>
        <v>0</v>
      </c>
      <c r="K21" s="125">
        <f t="shared" si="4"/>
        <v>0</v>
      </c>
      <c r="L21" s="156"/>
      <c r="M21" s="156"/>
      <c r="N21" s="94">
        <f t="shared" si="5"/>
        <v>0</v>
      </c>
    </row>
    <row r="22" spans="2:14" ht="15" x14ac:dyDescent="0.25">
      <c r="B22" s="23" t="s">
        <v>177</v>
      </c>
      <c r="C22" s="167">
        <f>'2 Income Statement'!B23</f>
        <v>0</v>
      </c>
      <c r="D22" s="143"/>
      <c r="E22" s="143"/>
      <c r="F22" s="145"/>
      <c r="G22" s="143"/>
      <c r="H22" s="143"/>
      <c r="I22" s="133"/>
      <c r="J22" s="125">
        <f t="shared" si="3"/>
        <v>0</v>
      </c>
      <c r="K22" s="125">
        <f t="shared" si="4"/>
        <v>0</v>
      </c>
      <c r="L22" s="156"/>
      <c r="M22" s="156"/>
      <c r="N22" s="94">
        <f t="shared" si="5"/>
        <v>0</v>
      </c>
    </row>
    <row r="23" spans="2:14" ht="15" x14ac:dyDescent="0.25">
      <c r="B23" s="23" t="s">
        <v>178</v>
      </c>
      <c r="C23" s="167">
        <f>'2 Income Statement'!B24</f>
        <v>0</v>
      </c>
      <c r="D23" s="143"/>
      <c r="E23" s="143"/>
      <c r="F23" s="145"/>
      <c r="G23" s="143"/>
      <c r="H23" s="143"/>
      <c r="I23" s="133"/>
      <c r="J23" s="125">
        <f t="shared" si="3"/>
        <v>0</v>
      </c>
      <c r="K23" s="125">
        <f t="shared" si="4"/>
        <v>0</v>
      </c>
      <c r="L23" s="156"/>
      <c r="M23" s="156"/>
      <c r="N23" s="94">
        <f t="shared" si="5"/>
        <v>0</v>
      </c>
    </row>
    <row r="24" spans="2:14" ht="15" x14ac:dyDescent="0.25">
      <c r="B24" s="23" t="s">
        <v>179</v>
      </c>
      <c r="C24" s="167">
        <f>'2 Income Statement'!B25</f>
        <v>0</v>
      </c>
      <c r="D24" s="143"/>
      <c r="E24" s="143"/>
      <c r="F24" s="145"/>
      <c r="G24" s="143"/>
      <c r="H24" s="143"/>
      <c r="I24" s="133"/>
      <c r="J24" s="125">
        <f t="shared" si="3"/>
        <v>0</v>
      </c>
      <c r="K24" s="125">
        <f t="shared" si="4"/>
        <v>0</v>
      </c>
      <c r="L24" s="156"/>
      <c r="M24" s="156"/>
      <c r="N24" s="94">
        <f t="shared" si="5"/>
        <v>0</v>
      </c>
    </row>
    <row r="25" spans="2:14" ht="15" x14ac:dyDescent="0.25">
      <c r="B25" s="23" t="s">
        <v>180</v>
      </c>
      <c r="C25" s="167">
        <f>'2 Income Statement'!B26</f>
        <v>0</v>
      </c>
      <c r="D25" s="143"/>
      <c r="E25" s="143"/>
      <c r="F25" s="145"/>
      <c r="G25" s="143"/>
      <c r="H25" s="143"/>
      <c r="I25" s="133"/>
      <c r="J25" s="125">
        <f t="shared" si="3"/>
        <v>0</v>
      </c>
      <c r="K25" s="125">
        <f t="shared" si="4"/>
        <v>0</v>
      </c>
      <c r="L25" s="156"/>
      <c r="M25" s="156"/>
      <c r="N25" s="94">
        <f t="shared" si="5"/>
        <v>0</v>
      </c>
    </row>
    <row r="26" spans="2:14" ht="15" x14ac:dyDescent="0.25">
      <c r="B26" s="23" t="s">
        <v>181</v>
      </c>
      <c r="C26" s="167">
        <f>'2 Income Statement'!B27</f>
        <v>0</v>
      </c>
      <c r="D26" s="143"/>
      <c r="E26" s="143"/>
      <c r="F26" s="145"/>
      <c r="G26" s="143"/>
      <c r="H26" s="143"/>
      <c r="I26" s="133"/>
      <c r="J26" s="125">
        <f t="shared" si="3"/>
        <v>0</v>
      </c>
      <c r="K26" s="125">
        <f t="shared" si="4"/>
        <v>0</v>
      </c>
      <c r="L26" s="156"/>
      <c r="M26" s="156"/>
      <c r="N26" s="94">
        <f t="shared" si="5"/>
        <v>0</v>
      </c>
    </row>
    <row r="27" spans="2:14" ht="15" x14ac:dyDescent="0.25">
      <c r="B27" s="23" t="s">
        <v>182</v>
      </c>
      <c r="C27" s="167">
        <f>'2 Income Statement'!B28</f>
        <v>0</v>
      </c>
      <c r="D27" s="143"/>
      <c r="E27" s="143"/>
      <c r="F27" s="145"/>
      <c r="G27" s="143"/>
      <c r="H27" s="143"/>
      <c r="I27" s="133"/>
      <c r="J27" s="125">
        <f t="shared" si="3"/>
        <v>0</v>
      </c>
      <c r="K27" s="125">
        <f t="shared" si="4"/>
        <v>0</v>
      </c>
      <c r="L27" s="156"/>
      <c r="M27" s="156"/>
      <c r="N27" s="94">
        <f t="shared" si="5"/>
        <v>0</v>
      </c>
    </row>
    <row r="28" spans="2:14" ht="15" x14ac:dyDescent="0.25">
      <c r="B28" s="23" t="s">
        <v>183</v>
      </c>
      <c r="C28" s="167">
        <f>'2 Income Statement'!B29</f>
        <v>0</v>
      </c>
      <c r="D28" s="143"/>
      <c r="E28" s="143"/>
      <c r="F28" s="145"/>
      <c r="G28" s="143"/>
      <c r="H28" s="143"/>
      <c r="I28" s="133"/>
      <c r="J28" s="125">
        <f t="shared" si="3"/>
        <v>0</v>
      </c>
      <c r="K28" s="125">
        <f t="shared" si="4"/>
        <v>0</v>
      </c>
      <c r="L28" s="156"/>
      <c r="M28" s="156"/>
      <c r="N28" s="94">
        <f t="shared" si="5"/>
        <v>0</v>
      </c>
    </row>
  </sheetData>
  <sheetProtection sheet="1" objects="1" scenarios="1"/>
  <phoneticPr fontId="16" type="noConversion"/>
  <pageMargins left="0.75" right="0.75" top="1" bottom="1" header="0.5" footer="0.5"/>
  <pageSetup orientation="portrait"/>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22"/>
  <sheetViews>
    <sheetView workbookViewId="0">
      <pane xSplit="2" ySplit="3" topLeftCell="C4" activePane="bottomRight" state="frozen"/>
      <selection pane="topRight" activeCell="C1" sqref="C1"/>
      <selection pane="bottomLeft" activeCell="A4" sqref="A4"/>
      <selection pane="bottomRight" activeCell="H8" sqref="H8"/>
    </sheetView>
  </sheetViews>
  <sheetFormatPr defaultColWidth="9.140625" defaultRowHeight="12.75" x14ac:dyDescent="0.2"/>
  <cols>
    <col min="1" max="1" width="2.28515625" style="31" customWidth="1"/>
    <col min="2" max="2" width="6" style="31" customWidth="1"/>
    <col min="3" max="3" width="19" style="39" customWidth="1"/>
    <col min="4" max="4" width="15.85546875" style="31" customWidth="1"/>
    <col min="5" max="5" width="10.28515625" style="31" customWidth="1"/>
    <col min="6" max="6" width="10.85546875" style="31" customWidth="1"/>
    <col min="7" max="7" width="15.85546875" style="31" customWidth="1"/>
    <col min="8" max="8" width="12.7109375" style="31" customWidth="1"/>
    <col min="9" max="9" width="12.42578125" style="31" customWidth="1"/>
    <col min="10" max="10" width="8.7109375" style="31" customWidth="1"/>
    <col min="11" max="11" width="10.140625" style="31" customWidth="1"/>
    <col min="12" max="12" width="12" style="31" bestFit="1" customWidth="1"/>
    <col min="13" max="13" width="9.140625" style="31"/>
    <col min="14" max="14" width="20" style="31" customWidth="1"/>
    <col min="15" max="15" width="10.42578125" style="31" customWidth="1"/>
    <col min="16" max="16384" width="9.140625" style="31"/>
  </cols>
  <sheetData>
    <row r="1" spans="2:15" ht="18.75" customHeight="1" thickBot="1" x14ac:dyDescent="0.3">
      <c r="B1" s="173" t="s">
        <v>110</v>
      </c>
      <c r="C1" s="174"/>
      <c r="D1" s="174"/>
      <c r="E1" s="174"/>
    </row>
    <row r="2" spans="2:15" ht="63.75" x14ac:dyDescent="0.2">
      <c r="C2" s="88" t="s">
        <v>373</v>
      </c>
      <c r="D2" s="88" t="s">
        <v>343</v>
      </c>
      <c r="E2" s="88" t="s">
        <v>345</v>
      </c>
      <c r="F2" s="88" t="s">
        <v>368</v>
      </c>
      <c r="G2" s="88" t="s">
        <v>377</v>
      </c>
      <c r="H2" s="88" t="s">
        <v>344</v>
      </c>
      <c r="I2" s="88" t="s">
        <v>278</v>
      </c>
      <c r="J2" s="88" t="s">
        <v>364</v>
      </c>
      <c r="K2" s="88" t="s">
        <v>378</v>
      </c>
      <c r="L2" s="88" t="s">
        <v>375</v>
      </c>
      <c r="N2" s="89" t="s">
        <v>373</v>
      </c>
      <c r="O2" s="90" t="s">
        <v>374</v>
      </c>
    </row>
    <row r="3" spans="2:15" x14ac:dyDescent="0.2">
      <c r="C3" s="88"/>
      <c r="D3" s="88"/>
      <c r="E3" s="88"/>
      <c r="F3" s="88"/>
      <c r="G3" s="88"/>
      <c r="H3" s="88"/>
      <c r="I3" s="88"/>
      <c r="J3" s="88"/>
      <c r="K3" s="88"/>
      <c r="L3" s="88"/>
      <c r="N3" s="288" t="s">
        <v>279</v>
      </c>
      <c r="O3" s="289"/>
    </row>
    <row r="4" spans="2:15" ht="15" x14ac:dyDescent="0.25">
      <c r="C4" s="285" t="s">
        <v>56</v>
      </c>
      <c r="D4" s="286"/>
      <c r="E4" s="286"/>
      <c r="F4" s="286"/>
      <c r="G4" s="286"/>
      <c r="H4" s="286"/>
      <c r="I4" s="286"/>
      <c r="J4" s="286"/>
      <c r="K4" s="286"/>
      <c r="L4" s="287"/>
      <c r="N4" s="290"/>
      <c r="O4" s="291"/>
    </row>
    <row r="5" spans="2:15" ht="15" x14ac:dyDescent="0.25">
      <c r="B5" s="31" t="s">
        <v>62</v>
      </c>
      <c r="C5" s="91">
        <f>'2 Income Statement'!$B$5</f>
        <v>0</v>
      </c>
      <c r="D5" s="143"/>
      <c r="E5" s="143"/>
      <c r="F5" s="145"/>
      <c r="G5" s="143"/>
      <c r="H5" s="143"/>
      <c r="I5" s="156"/>
      <c r="J5" s="92">
        <f>IF(G5&gt;0,(D5*(F5/G5)),0)</f>
        <v>0</v>
      </c>
      <c r="K5" s="93">
        <f>'1 Enterprises'!D$14</f>
        <v>0</v>
      </c>
      <c r="L5" s="94">
        <f>IF(K5&gt;0,((J5/K5)*I5),0)</f>
        <v>0</v>
      </c>
      <c r="N5" s="95">
        <f t="shared" ref="N5:N18" si="0">C5</f>
        <v>0</v>
      </c>
      <c r="O5" s="278" t="e">
        <f>#VALUE!</f>
        <v>#VALUE!</v>
      </c>
    </row>
    <row r="6" spans="2:15" ht="15" x14ac:dyDescent="0.25">
      <c r="B6" s="31" t="s">
        <v>63</v>
      </c>
      <c r="C6" s="91">
        <f>'2 Income Statement'!$B$6</f>
        <v>0</v>
      </c>
      <c r="D6" s="143"/>
      <c r="E6" s="143"/>
      <c r="F6" s="145"/>
      <c r="G6" s="143"/>
      <c r="H6" s="143"/>
      <c r="I6" s="156"/>
      <c r="J6" s="92">
        <f t="shared" ref="J6:J18" si="1">IF(G6&gt;0,(D6*(F6/G6)),0)</f>
        <v>0</v>
      </c>
      <c r="K6" s="97">
        <f>'1 Enterprises'!E$14</f>
        <v>0</v>
      </c>
      <c r="L6" s="94">
        <f t="shared" ref="L6:L18" si="2">IF(K6&gt;0,((J6/K6)*I6),0)</f>
        <v>0</v>
      </c>
      <c r="N6" s="95">
        <f t="shared" si="0"/>
        <v>0</v>
      </c>
      <c r="O6" s="278" t="e">
        <f>#VALUE!</f>
        <v>#VALUE!</v>
      </c>
    </row>
    <row r="7" spans="2:15" ht="15" x14ac:dyDescent="0.25">
      <c r="B7" s="31" t="s">
        <v>64</v>
      </c>
      <c r="C7" s="91">
        <f>'2 Income Statement'!$B$7</f>
        <v>0</v>
      </c>
      <c r="D7" s="143"/>
      <c r="E7" s="143"/>
      <c r="F7" s="145"/>
      <c r="G7" s="143"/>
      <c r="H7" s="143"/>
      <c r="I7" s="156"/>
      <c r="J7" s="92">
        <f t="shared" si="1"/>
        <v>0</v>
      </c>
      <c r="K7" s="97">
        <f>'1 Enterprises'!F$14</f>
        <v>0</v>
      </c>
      <c r="L7" s="94">
        <f t="shared" si="2"/>
        <v>0</v>
      </c>
      <c r="N7" s="95">
        <f t="shared" si="0"/>
        <v>0</v>
      </c>
      <c r="O7" s="278" t="e">
        <f>#VALUE!</f>
        <v>#VALUE!</v>
      </c>
    </row>
    <row r="8" spans="2:15" ht="15" x14ac:dyDescent="0.25">
      <c r="B8" s="31" t="s">
        <v>65</v>
      </c>
      <c r="C8" s="91">
        <f>'2 Income Statement'!$B$8</f>
        <v>0</v>
      </c>
      <c r="D8" s="143"/>
      <c r="E8" s="143"/>
      <c r="F8" s="145"/>
      <c r="G8" s="143"/>
      <c r="H8" s="143"/>
      <c r="I8" s="156"/>
      <c r="J8" s="92">
        <f t="shared" si="1"/>
        <v>0</v>
      </c>
      <c r="K8" s="97">
        <f>'1 Enterprises'!G$14</f>
        <v>0</v>
      </c>
      <c r="L8" s="94">
        <f t="shared" si="2"/>
        <v>0</v>
      </c>
      <c r="N8" s="95">
        <f t="shared" si="0"/>
        <v>0</v>
      </c>
      <c r="O8" s="278" t="e">
        <f>#VALUE!</f>
        <v>#VALUE!</v>
      </c>
    </row>
    <row r="9" spans="2:15" ht="15" x14ac:dyDescent="0.25">
      <c r="B9" s="31" t="s">
        <v>66</v>
      </c>
      <c r="C9" s="91">
        <f>'2 Income Statement'!$B$9</f>
        <v>0</v>
      </c>
      <c r="D9" s="143"/>
      <c r="E9" s="143"/>
      <c r="F9" s="145"/>
      <c r="G9" s="143"/>
      <c r="H9" s="143"/>
      <c r="I9" s="156"/>
      <c r="J9" s="92">
        <f t="shared" si="1"/>
        <v>0</v>
      </c>
      <c r="K9" s="97">
        <f>'1 Enterprises'!H$14</f>
        <v>0</v>
      </c>
      <c r="L9" s="94">
        <f t="shared" si="2"/>
        <v>0</v>
      </c>
      <c r="N9" s="95">
        <f t="shared" si="0"/>
        <v>0</v>
      </c>
      <c r="O9" s="278" t="e">
        <f>#VALUE!</f>
        <v>#VALUE!</v>
      </c>
    </row>
    <row r="10" spans="2:15" ht="15" x14ac:dyDescent="0.25">
      <c r="B10" s="31" t="s">
        <v>187</v>
      </c>
      <c r="C10" s="91">
        <f>'2 Income Statement'!$B$10</f>
        <v>0</v>
      </c>
      <c r="D10" s="143"/>
      <c r="E10" s="143"/>
      <c r="F10" s="145"/>
      <c r="G10" s="143"/>
      <c r="H10" s="143"/>
      <c r="I10" s="156"/>
      <c r="J10" s="92">
        <f t="shared" si="1"/>
        <v>0</v>
      </c>
      <c r="K10" s="97">
        <f>'1 Enterprises'!I$14</f>
        <v>0</v>
      </c>
      <c r="L10" s="94">
        <f t="shared" si="2"/>
        <v>0</v>
      </c>
      <c r="N10" s="95">
        <f t="shared" si="0"/>
        <v>0</v>
      </c>
      <c r="O10" s="278" t="e">
        <f>#VALUE!</f>
        <v>#VALUE!</v>
      </c>
    </row>
    <row r="11" spans="2:15" ht="15" x14ac:dyDescent="0.25">
      <c r="B11" s="31" t="s">
        <v>188</v>
      </c>
      <c r="C11" s="91">
        <f>'2 Income Statement'!$B$11</f>
        <v>0</v>
      </c>
      <c r="D11" s="143"/>
      <c r="E11" s="143"/>
      <c r="F11" s="145"/>
      <c r="G11" s="143"/>
      <c r="H11" s="143"/>
      <c r="I11" s="156"/>
      <c r="J11" s="92">
        <f t="shared" si="1"/>
        <v>0</v>
      </c>
      <c r="K11" s="97">
        <f>'1 Enterprises'!J$14</f>
        <v>0</v>
      </c>
      <c r="L11" s="94">
        <f t="shared" si="2"/>
        <v>0</v>
      </c>
      <c r="N11" s="95">
        <f t="shared" si="0"/>
        <v>0</v>
      </c>
      <c r="O11" s="278" t="e">
        <f>#VALUE!</f>
        <v>#VALUE!</v>
      </c>
    </row>
    <row r="12" spans="2:15" ht="15" x14ac:dyDescent="0.25">
      <c r="B12" s="31" t="s">
        <v>189</v>
      </c>
      <c r="C12" s="91">
        <f>'2 Income Statement'!$B$12</f>
        <v>0</v>
      </c>
      <c r="D12" s="143"/>
      <c r="E12" s="143"/>
      <c r="F12" s="145"/>
      <c r="G12" s="143"/>
      <c r="H12" s="143"/>
      <c r="I12" s="156"/>
      <c r="J12" s="92">
        <f t="shared" si="1"/>
        <v>0</v>
      </c>
      <c r="K12" s="98">
        <f>'1 Enterprises'!K$14</f>
        <v>0</v>
      </c>
      <c r="L12" s="94">
        <f t="shared" si="2"/>
        <v>0</v>
      </c>
      <c r="N12" s="95">
        <f t="shared" si="0"/>
        <v>0</v>
      </c>
      <c r="O12" s="278" t="e">
        <f>#VALUE!</f>
        <v>#VALUE!</v>
      </c>
    </row>
    <row r="13" spans="2:15" ht="15" x14ac:dyDescent="0.25">
      <c r="B13" s="31" t="s">
        <v>190</v>
      </c>
      <c r="C13" s="91">
        <f>'2 Income Statement'!$B$13</f>
        <v>0</v>
      </c>
      <c r="D13" s="143"/>
      <c r="E13" s="143"/>
      <c r="F13" s="145"/>
      <c r="G13" s="143"/>
      <c r="H13" s="143"/>
      <c r="I13" s="156"/>
      <c r="J13" s="92">
        <f t="shared" si="1"/>
        <v>0</v>
      </c>
      <c r="K13" s="98">
        <f>'1 Enterprises'!L$14</f>
        <v>0</v>
      </c>
      <c r="L13" s="94">
        <f t="shared" si="2"/>
        <v>0</v>
      </c>
      <c r="N13" s="95">
        <f t="shared" si="0"/>
        <v>0</v>
      </c>
      <c r="O13" s="278" t="e">
        <f>#VALUE!</f>
        <v>#VALUE!</v>
      </c>
    </row>
    <row r="14" spans="2:15" ht="15" x14ac:dyDescent="0.25">
      <c r="B14" s="31" t="s">
        <v>191</v>
      </c>
      <c r="C14" s="91">
        <f>'2 Income Statement'!$B$14</f>
        <v>0</v>
      </c>
      <c r="D14" s="143"/>
      <c r="E14" s="143"/>
      <c r="F14" s="145"/>
      <c r="G14" s="143"/>
      <c r="H14" s="143"/>
      <c r="I14" s="156"/>
      <c r="J14" s="92">
        <f t="shared" si="1"/>
        <v>0</v>
      </c>
      <c r="K14" s="98">
        <f>'1 Enterprises'!M$14</f>
        <v>0</v>
      </c>
      <c r="L14" s="94">
        <f t="shared" si="2"/>
        <v>0</v>
      </c>
      <c r="N14" s="95">
        <f t="shared" si="0"/>
        <v>0</v>
      </c>
      <c r="O14" s="278" t="e">
        <f>#VALUE!</f>
        <v>#VALUE!</v>
      </c>
    </row>
    <row r="15" spans="2:15" ht="15" x14ac:dyDescent="0.25">
      <c r="B15" s="31" t="s">
        <v>192</v>
      </c>
      <c r="C15" s="91">
        <f>'2 Income Statement'!$B$15</f>
        <v>0</v>
      </c>
      <c r="D15" s="143"/>
      <c r="E15" s="143"/>
      <c r="F15" s="145"/>
      <c r="G15" s="143"/>
      <c r="H15" s="143"/>
      <c r="I15" s="156"/>
      <c r="J15" s="92">
        <f t="shared" si="1"/>
        <v>0</v>
      </c>
      <c r="K15" s="98">
        <f>'1 Enterprises'!N$14</f>
        <v>0</v>
      </c>
      <c r="L15" s="94">
        <f t="shared" si="2"/>
        <v>0</v>
      </c>
      <c r="N15" s="95">
        <f t="shared" si="0"/>
        <v>0</v>
      </c>
      <c r="O15" s="278" t="e">
        <f>#VALUE!</f>
        <v>#VALUE!</v>
      </c>
    </row>
    <row r="16" spans="2:15" ht="15" x14ac:dyDescent="0.25">
      <c r="B16" s="31" t="s">
        <v>193</v>
      </c>
      <c r="C16" s="91">
        <f>'2 Income Statement'!$B$16</f>
        <v>0</v>
      </c>
      <c r="D16" s="143"/>
      <c r="E16" s="143"/>
      <c r="F16" s="145"/>
      <c r="G16" s="143"/>
      <c r="H16" s="143"/>
      <c r="I16" s="156"/>
      <c r="J16" s="92">
        <f t="shared" si="1"/>
        <v>0</v>
      </c>
      <c r="K16" s="98">
        <f>'1 Enterprises'!O$14</f>
        <v>0</v>
      </c>
      <c r="L16" s="94">
        <f t="shared" si="2"/>
        <v>0</v>
      </c>
      <c r="N16" s="95">
        <f t="shared" si="0"/>
        <v>0</v>
      </c>
      <c r="O16" s="278" t="e">
        <f>#VALUE!</f>
        <v>#VALUE!</v>
      </c>
    </row>
    <row r="17" spans="2:15" ht="15" x14ac:dyDescent="0.25">
      <c r="B17" s="31" t="s">
        <v>194</v>
      </c>
      <c r="C17" s="277">
        <f>'2 Income Statement'!$B$17</f>
        <v>0</v>
      </c>
      <c r="D17" s="143"/>
      <c r="E17" s="143"/>
      <c r="F17" s="145"/>
      <c r="G17" s="143"/>
      <c r="H17" s="143"/>
      <c r="I17" s="156"/>
      <c r="J17" s="92">
        <f>IF(G17&gt;0,(D17*(F17/G17)),0)</f>
        <v>0</v>
      </c>
      <c r="K17" s="98">
        <f>'1 Enterprises'!P$14</f>
        <v>0</v>
      </c>
      <c r="L17" s="94">
        <f>IF(K17&gt;0,((J17/K17)*I17),0)</f>
        <v>0</v>
      </c>
      <c r="N17" s="95">
        <f t="shared" si="0"/>
        <v>0</v>
      </c>
      <c r="O17" s="278" t="e">
        <f>#VALUE!</f>
        <v>#VALUE!</v>
      </c>
    </row>
    <row r="18" spans="2:15" ht="15.75" thickBot="1" x14ac:dyDescent="0.3">
      <c r="B18" s="31" t="s">
        <v>195</v>
      </c>
      <c r="C18" s="277">
        <f>'2 Income Statement'!$B$18</f>
        <v>0</v>
      </c>
      <c r="D18" s="143"/>
      <c r="E18" s="143"/>
      <c r="F18" s="145"/>
      <c r="G18" s="143"/>
      <c r="H18" s="143"/>
      <c r="I18" s="156"/>
      <c r="J18" s="92">
        <f t="shared" si="1"/>
        <v>0</v>
      </c>
      <c r="K18" s="98">
        <f>'1 Enterprises'!Q$14</f>
        <v>0</v>
      </c>
      <c r="L18" s="94">
        <f t="shared" si="2"/>
        <v>0</v>
      </c>
      <c r="N18" s="99">
        <f t="shared" si="0"/>
        <v>0</v>
      </c>
      <c r="O18" s="278" t="e">
        <f>#VALUE!</f>
        <v>#VALUE!</v>
      </c>
    </row>
    <row r="19" spans="2:15" ht="15.75" thickBot="1" x14ac:dyDescent="0.3">
      <c r="B19" s="31" t="s">
        <v>196</v>
      </c>
      <c r="C19" s="277">
        <f>'2 Income Statement'!$B$19</f>
        <v>0</v>
      </c>
      <c r="D19" s="143"/>
      <c r="E19" s="143"/>
      <c r="F19" s="145"/>
      <c r="G19" s="143"/>
      <c r="H19" s="143"/>
      <c r="I19" s="156"/>
      <c r="J19" s="92">
        <f t="shared" ref="J19:J28" si="3">IF(G19&gt;0,(D19*(F19/G19)),0)</f>
        <v>0</v>
      </c>
      <c r="K19" s="98">
        <f>'1 Enterprises'!R$14</f>
        <v>0</v>
      </c>
      <c r="L19" s="94">
        <f t="shared" ref="L19:L28" si="4">IF(K19&gt;0,((J19/K19)*I19),0)</f>
        <v>0</v>
      </c>
      <c r="N19" s="99">
        <f t="shared" ref="N19:N28" si="5">C19</f>
        <v>0</v>
      </c>
      <c r="O19" s="278" t="e">
        <f>#VALUE!</f>
        <v>#VALUE!</v>
      </c>
    </row>
    <row r="20" spans="2:15" ht="15.75" thickBot="1" x14ac:dyDescent="0.3">
      <c r="B20" s="31" t="s">
        <v>197</v>
      </c>
      <c r="C20" s="277">
        <f>'2 Income Statement'!$B$20</f>
        <v>0</v>
      </c>
      <c r="D20" s="143"/>
      <c r="E20" s="143"/>
      <c r="F20" s="145"/>
      <c r="G20" s="143"/>
      <c r="H20" s="143"/>
      <c r="I20" s="156"/>
      <c r="J20" s="92">
        <f t="shared" si="3"/>
        <v>0</v>
      </c>
      <c r="K20" s="98">
        <f>'1 Enterprises'!S$14</f>
        <v>0</v>
      </c>
      <c r="L20" s="94">
        <f t="shared" si="4"/>
        <v>0</v>
      </c>
      <c r="N20" s="99">
        <f t="shared" si="5"/>
        <v>0</v>
      </c>
      <c r="O20" s="278" t="e">
        <f>#VALUE!</f>
        <v>#VALUE!</v>
      </c>
    </row>
    <row r="21" spans="2:15" ht="15.75" thickBot="1" x14ac:dyDescent="0.3">
      <c r="B21" s="31" t="s">
        <v>198</v>
      </c>
      <c r="C21" s="277">
        <f>'2 Income Statement'!$B$21</f>
        <v>0</v>
      </c>
      <c r="D21" s="143"/>
      <c r="E21" s="143"/>
      <c r="F21" s="145"/>
      <c r="G21" s="143"/>
      <c r="H21" s="143"/>
      <c r="I21" s="156"/>
      <c r="J21" s="92">
        <f t="shared" si="3"/>
        <v>0</v>
      </c>
      <c r="K21" s="98">
        <f>'1 Enterprises'!T$14</f>
        <v>0</v>
      </c>
      <c r="L21" s="94">
        <f t="shared" si="4"/>
        <v>0</v>
      </c>
      <c r="N21" s="99">
        <f t="shared" si="5"/>
        <v>0</v>
      </c>
      <c r="O21" s="278" t="e">
        <f>#VALUE!</f>
        <v>#VALUE!</v>
      </c>
    </row>
    <row r="22" spans="2:15" ht="15.75" thickBot="1" x14ac:dyDescent="0.3">
      <c r="B22" s="31" t="s">
        <v>199</v>
      </c>
      <c r="C22" s="277">
        <f>'2 Income Statement'!$B$22</f>
        <v>0</v>
      </c>
      <c r="D22" s="143"/>
      <c r="E22" s="143"/>
      <c r="F22" s="145"/>
      <c r="G22" s="143"/>
      <c r="H22" s="143"/>
      <c r="I22" s="156"/>
      <c r="J22" s="92">
        <f t="shared" si="3"/>
        <v>0</v>
      </c>
      <c r="K22" s="98">
        <f>'1 Enterprises'!U$14</f>
        <v>0</v>
      </c>
      <c r="L22" s="94">
        <f t="shared" si="4"/>
        <v>0</v>
      </c>
      <c r="N22" s="99">
        <f t="shared" si="5"/>
        <v>0</v>
      </c>
      <c r="O22" s="278" t="e">
        <f>#VALUE!</f>
        <v>#VALUE!</v>
      </c>
    </row>
    <row r="23" spans="2:15" ht="15.75" thickBot="1" x14ac:dyDescent="0.3">
      <c r="B23" s="31" t="s">
        <v>200</v>
      </c>
      <c r="C23" s="277">
        <f>'2 Income Statement'!$B$23</f>
        <v>0</v>
      </c>
      <c r="D23" s="143"/>
      <c r="E23" s="143"/>
      <c r="F23" s="145"/>
      <c r="G23" s="143"/>
      <c r="H23" s="143"/>
      <c r="I23" s="156"/>
      <c r="J23" s="92">
        <f t="shared" si="3"/>
        <v>0</v>
      </c>
      <c r="K23" s="98">
        <f>'1 Enterprises'!V$14</f>
        <v>0</v>
      </c>
      <c r="L23" s="94">
        <f t="shared" si="4"/>
        <v>0</v>
      </c>
      <c r="N23" s="99">
        <f t="shared" si="5"/>
        <v>0</v>
      </c>
      <c r="O23" s="278" t="e">
        <f>#VALUE!</f>
        <v>#VALUE!</v>
      </c>
    </row>
    <row r="24" spans="2:15" ht="15.75" thickBot="1" x14ac:dyDescent="0.3">
      <c r="B24" s="31" t="s">
        <v>201</v>
      </c>
      <c r="C24" s="277">
        <f>'2 Income Statement'!$B$24</f>
        <v>0</v>
      </c>
      <c r="D24" s="143"/>
      <c r="E24" s="143"/>
      <c r="F24" s="145"/>
      <c r="G24" s="143"/>
      <c r="H24" s="143"/>
      <c r="I24" s="156"/>
      <c r="J24" s="92">
        <f t="shared" si="3"/>
        <v>0</v>
      </c>
      <c r="K24" s="98">
        <f>'1 Enterprises'!W$14</f>
        <v>0</v>
      </c>
      <c r="L24" s="94">
        <f t="shared" si="4"/>
        <v>0</v>
      </c>
      <c r="N24" s="99">
        <f t="shared" si="5"/>
        <v>0</v>
      </c>
      <c r="O24" s="278" t="e">
        <f>#VALUE!</f>
        <v>#VALUE!</v>
      </c>
    </row>
    <row r="25" spans="2:15" ht="15.75" thickBot="1" x14ac:dyDescent="0.3">
      <c r="B25" s="31" t="s">
        <v>202</v>
      </c>
      <c r="C25" s="277">
        <f>'2 Income Statement'!$B$25</f>
        <v>0</v>
      </c>
      <c r="D25" s="143"/>
      <c r="E25" s="143"/>
      <c r="F25" s="145"/>
      <c r="G25" s="143"/>
      <c r="H25" s="143"/>
      <c r="I25" s="156"/>
      <c r="J25" s="92">
        <f t="shared" si="3"/>
        <v>0</v>
      </c>
      <c r="K25" s="98">
        <f>'1 Enterprises'!X$14</f>
        <v>0</v>
      </c>
      <c r="L25" s="94">
        <f t="shared" si="4"/>
        <v>0</v>
      </c>
      <c r="N25" s="99">
        <f t="shared" si="5"/>
        <v>0</v>
      </c>
      <c r="O25" s="278" t="e">
        <f>#VALUE!</f>
        <v>#VALUE!</v>
      </c>
    </row>
    <row r="26" spans="2:15" ht="15.75" thickBot="1" x14ac:dyDescent="0.3">
      <c r="B26" s="31" t="s">
        <v>203</v>
      </c>
      <c r="C26" s="277">
        <f>'2 Income Statement'!$B$26</f>
        <v>0</v>
      </c>
      <c r="D26" s="143"/>
      <c r="E26" s="143"/>
      <c r="F26" s="145"/>
      <c r="G26" s="143"/>
      <c r="H26" s="143"/>
      <c r="I26" s="156"/>
      <c r="J26" s="92">
        <f t="shared" si="3"/>
        <v>0</v>
      </c>
      <c r="K26" s="98">
        <f>'1 Enterprises'!Y$14</f>
        <v>0</v>
      </c>
      <c r="L26" s="94">
        <f t="shared" si="4"/>
        <v>0</v>
      </c>
      <c r="N26" s="99">
        <f t="shared" si="5"/>
        <v>0</v>
      </c>
      <c r="O26" s="278" t="e">
        <f>#VALUE!</f>
        <v>#VALUE!</v>
      </c>
    </row>
    <row r="27" spans="2:15" ht="15.75" thickBot="1" x14ac:dyDescent="0.3">
      <c r="B27" s="31" t="s">
        <v>204</v>
      </c>
      <c r="C27" s="277">
        <f>'2 Income Statement'!$B$27</f>
        <v>0</v>
      </c>
      <c r="D27" s="143"/>
      <c r="E27" s="143"/>
      <c r="F27" s="145"/>
      <c r="G27" s="143"/>
      <c r="H27" s="143"/>
      <c r="I27" s="156"/>
      <c r="J27" s="92">
        <f t="shared" si="3"/>
        <v>0</v>
      </c>
      <c r="K27" s="98">
        <f>'1 Enterprises'!Z$14</f>
        <v>0</v>
      </c>
      <c r="L27" s="94">
        <f t="shared" si="4"/>
        <v>0</v>
      </c>
      <c r="N27" s="99">
        <f t="shared" si="5"/>
        <v>0</v>
      </c>
      <c r="O27" s="278" t="e">
        <f>#VALUE!</f>
        <v>#VALUE!</v>
      </c>
    </row>
    <row r="28" spans="2:15" ht="15.75" thickBot="1" x14ac:dyDescent="0.3">
      <c r="B28" s="31" t="s">
        <v>205</v>
      </c>
      <c r="C28" s="277">
        <f>'2 Income Statement'!$B$28</f>
        <v>0</v>
      </c>
      <c r="D28" s="143"/>
      <c r="E28" s="143"/>
      <c r="F28" s="145"/>
      <c r="G28" s="143"/>
      <c r="H28" s="143"/>
      <c r="I28" s="156"/>
      <c r="J28" s="92">
        <f t="shared" si="3"/>
        <v>0</v>
      </c>
      <c r="K28" s="98">
        <f>'1 Enterprises'!AA$14</f>
        <v>0</v>
      </c>
      <c r="L28" s="94">
        <f t="shared" si="4"/>
        <v>0</v>
      </c>
      <c r="N28" s="99">
        <f t="shared" si="5"/>
        <v>0</v>
      </c>
      <c r="O28" s="278" t="e">
        <f>#VALUE!</f>
        <v>#VALUE!</v>
      </c>
    </row>
    <row r="29" spans="2:15" ht="15.75" thickBot="1" x14ac:dyDescent="0.3">
      <c r="B29" s="31" t="s">
        <v>206</v>
      </c>
      <c r="C29" s="277">
        <f>'2 Income Statement'!$B$29</f>
        <v>0</v>
      </c>
      <c r="D29" s="143"/>
      <c r="E29" s="143"/>
      <c r="F29" s="145"/>
      <c r="G29" s="143"/>
      <c r="H29" s="143"/>
      <c r="I29" s="156"/>
      <c r="J29" s="92">
        <f>IF(G29&gt;0,(D29*(F29/G29)),0)</f>
        <v>0</v>
      </c>
      <c r="K29" s="98">
        <f>'1 Enterprises'!AB$14</f>
        <v>0</v>
      </c>
      <c r="L29" s="94">
        <f>IF(K29&gt;0,((J29/K29)*I29),0)</f>
        <v>0</v>
      </c>
      <c r="N29" s="99">
        <f>C29</f>
        <v>0</v>
      </c>
      <c r="O29" s="278" t="e">
        <f>#VALUE!</f>
        <v>#VALUE!</v>
      </c>
    </row>
    <row r="30" spans="2:15" x14ac:dyDescent="0.2">
      <c r="C30" s="31"/>
      <c r="N30" s="146"/>
      <c r="O30" s="147"/>
    </row>
    <row r="31" spans="2:15" ht="15" x14ac:dyDescent="0.25">
      <c r="C31" s="285" t="s">
        <v>55</v>
      </c>
      <c r="D31" s="286"/>
      <c r="E31" s="286"/>
      <c r="F31" s="286"/>
      <c r="G31" s="286"/>
      <c r="H31" s="286"/>
      <c r="I31" s="286"/>
      <c r="J31" s="286"/>
      <c r="K31" s="286"/>
      <c r="L31" s="287"/>
    </row>
    <row r="32" spans="2:15" ht="26.25" customHeight="1" x14ac:dyDescent="0.25">
      <c r="B32" s="31" t="s">
        <v>62</v>
      </c>
      <c r="C32" s="91">
        <f>'2 Income Statement'!$B$5</f>
        <v>0</v>
      </c>
      <c r="D32" s="143"/>
      <c r="E32" s="143"/>
      <c r="F32" s="145"/>
      <c r="G32" s="143"/>
      <c r="H32" s="143"/>
      <c r="I32" s="156"/>
      <c r="J32" s="92">
        <f>IF(G32&gt;0,(D32*(F32/G32)),0)</f>
        <v>0</v>
      </c>
      <c r="K32" s="93">
        <f>'1 Enterprises'!D$14</f>
        <v>0</v>
      </c>
      <c r="L32" s="94">
        <f>IF(K32&gt;0,((J32/K32)*I32),0)</f>
        <v>0</v>
      </c>
    </row>
    <row r="33" spans="2:12" ht="15" x14ac:dyDescent="0.25">
      <c r="B33" s="31" t="s">
        <v>63</v>
      </c>
      <c r="C33" s="91">
        <f>'2 Income Statement'!$B$6</f>
        <v>0</v>
      </c>
      <c r="D33" s="143"/>
      <c r="E33" s="143"/>
      <c r="F33" s="145"/>
      <c r="G33" s="143"/>
      <c r="H33" s="143"/>
      <c r="I33" s="156"/>
      <c r="J33" s="92">
        <f t="shared" ref="J33:J44" si="6">IF(G33&gt;0,(D33*(F33/G33)),0)</f>
        <v>0</v>
      </c>
      <c r="K33" s="97">
        <f>'1 Enterprises'!E$14</f>
        <v>0</v>
      </c>
      <c r="L33" s="94">
        <f t="shared" ref="L33:L44" si="7">IF(K33&gt;0,((J33/K33)*I33),0)</f>
        <v>0</v>
      </c>
    </row>
    <row r="34" spans="2:12" ht="15" x14ac:dyDescent="0.25">
      <c r="B34" s="31" t="s">
        <v>64</v>
      </c>
      <c r="C34" s="91">
        <f>'2 Income Statement'!$B$7</f>
        <v>0</v>
      </c>
      <c r="D34" s="143"/>
      <c r="E34" s="143"/>
      <c r="F34" s="145"/>
      <c r="G34" s="143"/>
      <c r="H34" s="143"/>
      <c r="I34" s="156"/>
      <c r="J34" s="92">
        <f t="shared" si="6"/>
        <v>0</v>
      </c>
      <c r="K34" s="97">
        <f>'1 Enterprises'!F$14</f>
        <v>0</v>
      </c>
      <c r="L34" s="94">
        <f t="shared" si="7"/>
        <v>0</v>
      </c>
    </row>
    <row r="35" spans="2:12" ht="15" x14ac:dyDescent="0.25">
      <c r="B35" s="31" t="s">
        <v>65</v>
      </c>
      <c r="C35" s="91">
        <f>'2 Income Statement'!$B$8</f>
        <v>0</v>
      </c>
      <c r="D35" s="143"/>
      <c r="E35" s="143"/>
      <c r="F35" s="145"/>
      <c r="G35" s="143"/>
      <c r="H35" s="143"/>
      <c r="I35" s="156"/>
      <c r="J35" s="92">
        <f t="shared" si="6"/>
        <v>0</v>
      </c>
      <c r="K35" s="97">
        <f>'1 Enterprises'!G$14</f>
        <v>0</v>
      </c>
      <c r="L35" s="94">
        <f t="shared" si="7"/>
        <v>0</v>
      </c>
    </row>
    <row r="36" spans="2:12" ht="15" x14ac:dyDescent="0.25">
      <c r="B36" s="31" t="s">
        <v>66</v>
      </c>
      <c r="C36" s="91">
        <f>'2 Income Statement'!$B$9</f>
        <v>0</v>
      </c>
      <c r="D36" s="143"/>
      <c r="E36" s="143"/>
      <c r="F36" s="145"/>
      <c r="G36" s="143"/>
      <c r="H36" s="143"/>
      <c r="I36" s="156"/>
      <c r="J36" s="92">
        <f t="shared" si="6"/>
        <v>0</v>
      </c>
      <c r="K36" s="97">
        <f>'1 Enterprises'!H$14</f>
        <v>0</v>
      </c>
      <c r="L36" s="94">
        <f t="shared" si="7"/>
        <v>0</v>
      </c>
    </row>
    <row r="37" spans="2:12" ht="15" x14ac:dyDescent="0.25">
      <c r="B37" s="31" t="s">
        <v>187</v>
      </c>
      <c r="C37" s="91">
        <f>'2 Income Statement'!$B$10</f>
        <v>0</v>
      </c>
      <c r="D37" s="143"/>
      <c r="E37" s="143"/>
      <c r="F37" s="145"/>
      <c r="G37" s="143"/>
      <c r="H37" s="143"/>
      <c r="I37" s="156"/>
      <c r="J37" s="92">
        <f t="shared" si="6"/>
        <v>0</v>
      </c>
      <c r="K37" s="97">
        <f>'1 Enterprises'!I$14</f>
        <v>0</v>
      </c>
      <c r="L37" s="94">
        <f t="shared" si="7"/>
        <v>0</v>
      </c>
    </row>
    <row r="38" spans="2:12" ht="15" x14ac:dyDescent="0.25">
      <c r="B38" s="31" t="s">
        <v>188</v>
      </c>
      <c r="C38" s="91">
        <f>'2 Income Statement'!$B$11</f>
        <v>0</v>
      </c>
      <c r="D38" s="143"/>
      <c r="E38" s="143"/>
      <c r="F38" s="145"/>
      <c r="G38" s="143"/>
      <c r="H38" s="143"/>
      <c r="I38" s="156"/>
      <c r="J38" s="92">
        <f t="shared" si="6"/>
        <v>0</v>
      </c>
      <c r="K38" s="97">
        <f>'1 Enterprises'!J$14</f>
        <v>0</v>
      </c>
      <c r="L38" s="94">
        <f t="shared" si="7"/>
        <v>0</v>
      </c>
    </row>
    <row r="39" spans="2:12" ht="15" x14ac:dyDescent="0.25">
      <c r="B39" s="31" t="s">
        <v>189</v>
      </c>
      <c r="C39" s="91">
        <f>'2 Income Statement'!$B$12</f>
        <v>0</v>
      </c>
      <c r="D39" s="143"/>
      <c r="E39" s="143"/>
      <c r="F39" s="145"/>
      <c r="G39" s="143"/>
      <c r="H39" s="143"/>
      <c r="I39" s="156"/>
      <c r="J39" s="92">
        <f t="shared" si="6"/>
        <v>0</v>
      </c>
      <c r="K39" s="98">
        <f>'1 Enterprises'!K$14</f>
        <v>0</v>
      </c>
      <c r="L39" s="94">
        <f t="shared" si="7"/>
        <v>0</v>
      </c>
    </row>
    <row r="40" spans="2:12" ht="15" x14ac:dyDescent="0.25">
      <c r="B40" s="31" t="s">
        <v>190</v>
      </c>
      <c r="C40" s="91">
        <f>'2 Income Statement'!$B$13</f>
        <v>0</v>
      </c>
      <c r="D40" s="143"/>
      <c r="E40" s="143"/>
      <c r="F40" s="145"/>
      <c r="G40" s="143"/>
      <c r="H40" s="143"/>
      <c r="I40" s="156"/>
      <c r="J40" s="92">
        <f t="shared" si="6"/>
        <v>0</v>
      </c>
      <c r="K40" s="98">
        <f>'1 Enterprises'!L$14</f>
        <v>0</v>
      </c>
      <c r="L40" s="94">
        <f t="shared" si="7"/>
        <v>0</v>
      </c>
    </row>
    <row r="41" spans="2:12" ht="15" x14ac:dyDescent="0.25">
      <c r="B41" s="31" t="s">
        <v>191</v>
      </c>
      <c r="C41" s="91">
        <f>'2 Income Statement'!$B$14</f>
        <v>0</v>
      </c>
      <c r="D41" s="143"/>
      <c r="E41" s="143"/>
      <c r="F41" s="145"/>
      <c r="G41" s="143"/>
      <c r="H41" s="143"/>
      <c r="I41" s="156"/>
      <c r="J41" s="92">
        <f t="shared" si="6"/>
        <v>0</v>
      </c>
      <c r="K41" s="98">
        <f>'1 Enterprises'!M$14</f>
        <v>0</v>
      </c>
      <c r="L41" s="94">
        <f t="shared" si="7"/>
        <v>0</v>
      </c>
    </row>
    <row r="42" spans="2:12" ht="15" x14ac:dyDescent="0.25">
      <c r="B42" s="31" t="s">
        <v>192</v>
      </c>
      <c r="C42" s="91">
        <f>'2 Income Statement'!$B$15</f>
        <v>0</v>
      </c>
      <c r="D42" s="143"/>
      <c r="E42" s="143"/>
      <c r="F42" s="145"/>
      <c r="G42" s="143"/>
      <c r="H42" s="143"/>
      <c r="I42" s="156"/>
      <c r="J42" s="92">
        <f t="shared" si="6"/>
        <v>0</v>
      </c>
      <c r="K42" s="98">
        <f>'1 Enterprises'!N$14</f>
        <v>0</v>
      </c>
      <c r="L42" s="94">
        <f t="shared" si="7"/>
        <v>0</v>
      </c>
    </row>
    <row r="43" spans="2:12" ht="15" x14ac:dyDescent="0.25">
      <c r="B43" s="31" t="s">
        <v>193</v>
      </c>
      <c r="C43" s="91">
        <f>'2 Income Statement'!$B$16</f>
        <v>0</v>
      </c>
      <c r="D43" s="143"/>
      <c r="E43" s="143"/>
      <c r="F43" s="145"/>
      <c r="G43" s="143"/>
      <c r="H43" s="143"/>
      <c r="I43" s="156"/>
      <c r="J43" s="92">
        <f t="shared" si="6"/>
        <v>0</v>
      </c>
      <c r="K43" s="98">
        <f>'1 Enterprises'!O$14</f>
        <v>0</v>
      </c>
      <c r="L43" s="94">
        <f t="shared" si="7"/>
        <v>0</v>
      </c>
    </row>
    <row r="44" spans="2:12" ht="15" x14ac:dyDescent="0.25">
      <c r="B44" s="31" t="s">
        <v>194</v>
      </c>
      <c r="C44" s="277">
        <f>'2 Income Statement'!$B$17</f>
        <v>0</v>
      </c>
      <c r="D44" s="143"/>
      <c r="E44" s="143"/>
      <c r="F44" s="145"/>
      <c r="G44" s="143"/>
      <c r="H44" s="143"/>
      <c r="I44" s="156"/>
      <c r="J44" s="92">
        <f t="shared" si="6"/>
        <v>0</v>
      </c>
      <c r="K44" s="98">
        <f>'1 Enterprises'!P$14</f>
        <v>0</v>
      </c>
      <c r="L44" s="94">
        <f t="shared" si="7"/>
        <v>0</v>
      </c>
    </row>
    <row r="45" spans="2:12" ht="15" x14ac:dyDescent="0.25">
      <c r="B45" s="31" t="s">
        <v>195</v>
      </c>
      <c r="C45" s="277">
        <f>'2 Income Statement'!$B$18</f>
        <v>0</v>
      </c>
      <c r="D45" s="143"/>
      <c r="E45" s="143"/>
      <c r="F45" s="145"/>
      <c r="G45" s="143"/>
      <c r="H45" s="143"/>
      <c r="I45" s="156"/>
      <c r="J45" s="92">
        <f>IF(G45&gt;0,(D45*(F45/G45)),0)</f>
        <v>0</v>
      </c>
      <c r="K45" s="98">
        <f>'1 Enterprises'!Q$14</f>
        <v>0</v>
      </c>
      <c r="L45" s="94">
        <f>IF(K45&gt;0,((J45/K45)*I45),0)</f>
        <v>0</v>
      </c>
    </row>
    <row r="46" spans="2:12" ht="15" x14ac:dyDescent="0.25">
      <c r="B46" s="31" t="s">
        <v>196</v>
      </c>
      <c r="C46" s="277">
        <f>'2 Income Statement'!$B$19</f>
        <v>0</v>
      </c>
      <c r="D46" s="143"/>
      <c r="E46" s="143"/>
      <c r="F46" s="145"/>
      <c r="G46" s="143"/>
      <c r="H46" s="143"/>
      <c r="I46" s="156"/>
      <c r="J46" s="92">
        <f t="shared" ref="J46:J56" si="8">IF(G46&gt;0,(D46*(F46/G46)),0)</f>
        <v>0</v>
      </c>
      <c r="K46" s="98">
        <f>'1 Enterprises'!R$14</f>
        <v>0</v>
      </c>
      <c r="L46" s="94">
        <f t="shared" ref="L46:L56" si="9">IF(K46&gt;0,((J46/K46)*I46),0)</f>
        <v>0</v>
      </c>
    </row>
    <row r="47" spans="2:12" ht="15" x14ac:dyDescent="0.25">
      <c r="B47" s="31" t="s">
        <v>197</v>
      </c>
      <c r="C47" s="277">
        <f>'2 Income Statement'!$B$20</f>
        <v>0</v>
      </c>
      <c r="D47" s="143"/>
      <c r="E47" s="143"/>
      <c r="F47" s="145"/>
      <c r="G47" s="143"/>
      <c r="H47" s="143"/>
      <c r="I47" s="156"/>
      <c r="J47" s="92">
        <f t="shared" si="8"/>
        <v>0</v>
      </c>
      <c r="K47" s="98">
        <f>'1 Enterprises'!S$14</f>
        <v>0</v>
      </c>
      <c r="L47" s="94">
        <f t="shared" si="9"/>
        <v>0</v>
      </c>
    </row>
    <row r="48" spans="2:12" ht="15" x14ac:dyDescent="0.25">
      <c r="B48" s="31" t="s">
        <v>198</v>
      </c>
      <c r="C48" s="277">
        <f>'2 Income Statement'!$B$21</f>
        <v>0</v>
      </c>
      <c r="D48" s="143"/>
      <c r="E48" s="143"/>
      <c r="F48" s="145"/>
      <c r="G48" s="143"/>
      <c r="H48" s="143"/>
      <c r="I48" s="156"/>
      <c r="J48" s="92">
        <f t="shared" si="8"/>
        <v>0</v>
      </c>
      <c r="K48" s="98">
        <f>'1 Enterprises'!T$14</f>
        <v>0</v>
      </c>
      <c r="L48" s="94">
        <f t="shared" si="9"/>
        <v>0</v>
      </c>
    </row>
    <row r="49" spans="2:12" ht="15" x14ac:dyDescent="0.25">
      <c r="B49" s="31" t="s">
        <v>199</v>
      </c>
      <c r="C49" s="277">
        <f>'2 Income Statement'!$B$22</f>
        <v>0</v>
      </c>
      <c r="D49" s="143"/>
      <c r="E49" s="143"/>
      <c r="F49" s="145"/>
      <c r="G49" s="143"/>
      <c r="H49" s="143"/>
      <c r="I49" s="156"/>
      <c r="J49" s="92">
        <f t="shared" si="8"/>
        <v>0</v>
      </c>
      <c r="K49" s="98">
        <f>'1 Enterprises'!U$14</f>
        <v>0</v>
      </c>
      <c r="L49" s="94">
        <f t="shared" si="9"/>
        <v>0</v>
      </c>
    </row>
    <row r="50" spans="2:12" ht="15" x14ac:dyDescent="0.25">
      <c r="B50" s="31" t="s">
        <v>200</v>
      </c>
      <c r="C50" s="277">
        <f>'2 Income Statement'!$B$23</f>
        <v>0</v>
      </c>
      <c r="D50" s="143"/>
      <c r="E50" s="143"/>
      <c r="F50" s="145"/>
      <c r="G50" s="143"/>
      <c r="H50" s="143"/>
      <c r="I50" s="156"/>
      <c r="J50" s="92">
        <f t="shared" si="8"/>
        <v>0</v>
      </c>
      <c r="K50" s="98">
        <f>'1 Enterprises'!V$14</f>
        <v>0</v>
      </c>
      <c r="L50" s="94">
        <f t="shared" si="9"/>
        <v>0</v>
      </c>
    </row>
    <row r="51" spans="2:12" ht="15" x14ac:dyDescent="0.25">
      <c r="B51" s="31" t="s">
        <v>201</v>
      </c>
      <c r="C51" s="277">
        <f>'2 Income Statement'!$B$24</f>
        <v>0</v>
      </c>
      <c r="D51" s="143"/>
      <c r="E51" s="143"/>
      <c r="F51" s="145"/>
      <c r="G51" s="143"/>
      <c r="H51" s="143"/>
      <c r="I51" s="156"/>
      <c r="J51" s="92">
        <f t="shared" si="8"/>
        <v>0</v>
      </c>
      <c r="K51" s="98">
        <f>'1 Enterprises'!W$14</f>
        <v>0</v>
      </c>
      <c r="L51" s="94">
        <f t="shared" si="9"/>
        <v>0</v>
      </c>
    </row>
    <row r="52" spans="2:12" ht="15" x14ac:dyDescent="0.25">
      <c r="B52" s="31" t="s">
        <v>202</v>
      </c>
      <c r="C52" s="277">
        <f>'2 Income Statement'!$B$25</f>
        <v>0</v>
      </c>
      <c r="D52" s="143"/>
      <c r="E52" s="143"/>
      <c r="F52" s="145"/>
      <c r="G52" s="143"/>
      <c r="H52" s="143"/>
      <c r="I52" s="156"/>
      <c r="J52" s="92">
        <f t="shared" si="8"/>
        <v>0</v>
      </c>
      <c r="K52" s="98">
        <f>'1 Enterprises'!X$14</f>
        <v>0</v>
      </c>
      <c r="L52" s="94">
        <f t="shared" si="9"/>
        <v>0</v>
      </c>
    </row>
    <row r="53" spans="2:12" ht="15" x14ac:dyDescent="0.25">
      <c r="B53" s="31" t="s">
        <v>203</v>
      </c>
      <c r="C53" s="277">
        <f>'2 Income Statement'!$B$26</f>
        <v>0</v>
      </c>
      <c r="D53" s="143"/>
      <c r="E53" s="143"/>
      <c r="F53" s="145"/>
      <c r="G53" s="143"/>
      <c r="H53" s="143"/>
      <c r="I53" s="156"/>
      <c r="J53" s="92">
        <f t="shared" si="8"/>
        <v>0</v>
      </c>
      <c r="K53" s="98">
        <f>'1 Enterprises'!Y$14</f>
        <v>0</v>
      </c>
      <c r="L53" s="94">
        <f t="shared" si="9"/>
        <v>0</v>
      </c>
    </row>
    <row r="54" spans="2:12" ht="15" x14ac:dyDescent="0.25">
      <c r="B54" s="31" t="s">
        <v>204</v>
      </c>
      <c r="C54" s="277">
        <f>'2 Income Statement'!$B$27</f>
        <v>0</v>
      </c>
      <c r="D54" s="143"/>
      <c r="E54" s="143"/>
      <c r="F54" s="145"/>
      <c r="G54" s="143"/>
      <c r="H54" s="143"/>
      <c r="I54" s="156"/>
      <c r="J54" s="92">
        <f t="shared" si="8"/>
        <v>0</v>
      </c>
      <c r="K54" s="98">
        <f>'1 Enterprises'!Z$14</f>
        <v>0</v>
      </c>
      <c r="L54" s="94">
        <f t="shared" si="9"/>
        <v>0</v>
      </c>
    </row>
    <row r="55" spans="2:12" ht="15" x14ac:dyDescent="0.25">
      <c r="B55" s="31" t="s">
        <v>205</v>
      </c>
      <c r="C55" s="277">
        <f>'2 Income Statement'!$B$28</f>
        <v>0</v>
      </c>
      <c r="D55" s="143"/>
      <c r="E55" s="143"/>
      <c r="F55" s="145"/>
      <c r="G55" s="143"/>
      <c r="H55" s="143"/>
      <c r="I55" s="156"/>
      <c r="J55" s="92">
        <f t="shared" si="8"/>
        <v>0</v>
      </c>
      <c r="K55" s="98">
        <f>'1 Enterprises'!AA$14</f>
        <v>0</v>
      </c>
      <c r="L55" s="94">
        <f t="shared" si="9"/>
        <v>0</v>
      </c>
    </row>
    <row r="56" spans="2:12" ht="15" x14ac:dyDescent="0.25">
      <c r="B56" s="31" t="s">
        <v>206</v>
      </c>
      <c r="C56" s="277">
        <f>'2 Income Statement'!$B$29</f>
        <v>0</v>
      </c>
      <c r="D56" s="143"/>
      <c r="E56" s="143"/>
      <c r="F56" s="145"/>
      <c r="G56" s="143"/>
      <c r="H56" s="143"/>
      <c r="I56" s="156"/>
      <c r="J56" s="92">
        <f t="shared" si="8"/>
        <v>0</v>
      </c>
      <c r="K56" s="98">
        <f>'1 Enterprises'!AB$14</f>
        <v>0</v>
      </c>
      <c r="L56" s="94">
        <f t="shared" si="9"/>
        <v>0</v>
      </c>
    </row>
    <row r="57" spans="2:12" x14ac:dyDescent="0.2">
      <c r="C57" s="31"/>
    </row>
    <row r="58" spans="2:12" ht="15" x14ac:dyDescent="0.25">
      <c r="C58" s="285" t="s">
        <v>54</v>
      </c>
      <c r="D58" s="286"/>
      <c r="E58" s="286"/>
      <c r="F58" s="286"/>
      <c r="G58" s="286"/>
      <c r="H58" s="286"/>
      <c r="I58" s="286"/>
      <c r="J58" s="286"/>
      <c r="K58" s="286"/>
      <c r="L58" s="287"/>
    </row>
    <row r="59" spans="2:12" ht="15" x14ac:dyDescent="0.25">
      <c r="B59" s="31" t="s">
        <v>62</v>
      </c>
      <c r="C59" s="91">
        <f>'2 Income Statement'!$B$5</f>
        <v>0</v>
      </c>
      <c r="D59" s="143"/>
      <c r="E59" s="143"/>
      <c r="F59" s="145"/>
      <c r="G59" s="143"/>
      <c r="H59" s="143"/>
      <c r="I59" s="156"/>
      <c r="J59" s="92">
        <f>IF(G59&gt;0,(D59*(F59/G59)),0)</f>
        <v>0</v>
      </c>
      <c r="K59" s="93">
        <f>'1 Enterprises'!D$14</f>
        <v>0</v>
      </c>
      <c r="L59" s="94">
        <f>IF(K59&gt;0,((J59/K59)*I59),0)</f>
        <v>0</v>
      </c>
    </row>
    <row r="60" spans="2:12" ht="15" x14ac:dyDescent="0.25">
      <c r="B60" s="31" t="s">
        <v>63</v>
      </c>
      <c r="C60" s="91">
        <f>'2 Income Statement'!$B$6</f>
        <v>0</v>
      </c>
      <c r="D60" s="143"/>
      <c r="E60" s="143"/>
      <c r="F60" s="145"/>
      <c r="G60" s="143"/>
      <c r="H60" s="143"/>
      <c r="I60" s="156"/>
      <c r="J60" s="92">
        <f t="shared" ref="J60:J71" si="10">IF(G60&gt;0,(D60*(F60/G60)),0)</f>
        <v>0</v>
      </c>
      <c r="K60" s="97">
        <f>'1 Enterprises'!E$14</f>
        <v>0</v>
      </c>
      <c r="L60" s="94">
        <f t="shared" ref="L60:L71" si="11">IF(K60&gt;0,((J60/K60)*I60),0)</f>
        <v>0</v>
      </c>
    </row>
    <row r="61" spans="2:12" ht="15" x14ac:dyDescent="0.25">
      <c r="B61" s="31" t="s">
        <v>64</v>
      </c>
      <c r="C61" s="91">
        <f>'2 Income Statement'!$B$7</f>
        <v>0</v>
      </c>
      <c r="D61" s="143"/>
      <c r="E61" s="143"/>
      <c r="F61" s="145"/>
      <c r="G61" s="143"/>
      <c r="H61" s="143"/>
      <c r="I61" s="156"/>
      <c r="J61" s="92">
        <f t="shared" si="10"/>
        <v>0</v>
      </c>
      <c r="K61" s="97">
        <f>'1 Enterprises'!F$14</f>
        <v>0</v>
      </c>
      <c r="L61" s="94">
        <f t="shared" si="11"/>
        <v>0</v>
      </c>
    </row>
    <row r="62" spans="2:12" ht="15" x14ac:dyDescent="0.25">
      <c r="B62" s="31" t="s">
        <v>65</v>
      </c>
      <c r="C62" s="91">
        <f>'2 Income Statement'!$B$8</f>
        <v>0</v>
      </c>
      <c r="D62" s="143"/>
      <c r="E62" s="143"/>
      <c r="F62" s="145"/>
      <c r="G62" s="143"/>
      <c r="H62" s="143"/>
      <c r="I62" s="156"/>
      <c r="J62" s="92">
        <f t="shared" si="10"/>
        <v>0</v>
      </c>
      <c r="K62" s="97">
        <f>'1 Enterprises'!G$14</f>
        <v>0</v>
      </c>
      <c r="L62" s="94">
        <f t="shared" si="11"/>
        <v>0</v>
      </c>
    </row>
    <row r="63" spans="2:12" ht="15" x14ac:dyDescent="0.25">
      <c r="B63" s="31" t="s">
        <v>66</v>
      </c>
      <c r="C63" s="91">
        <f>'2 Income Statement'!$B$9</f>
        <v>0</v>
      </c>
      <c r="D63" s="143"/>
      <c r="E63" s="143"/>
      <c r="F63" s="145"/>
      <c r="G63" s="143"/>
      <c r="H63" s="143"/>
      <c r="I63" s="156"/>
      <c r="J63" s="92">
        <f t="shared" si="10"/>
        <v>0</v>
      </c>
      <c r="K63" s="97">
        <f>'1 Enterprises'!H$14</f>
        <v>0</v>
      </c>
      <c r="L63" s="94">
        <f t="shared" si="11"/>
        <v>0</v>
      </c>
    </row>
    <row r="64" spans="2:12" ht="15" x14ac:dyDescent="0.25">
      <c r="B64" s="31" t="s">
        <v>187</v>
      </c>
      <c r="C64" s="91">
        <f>'2 Income Statement'!$B$10</f>
        <v>0</v>
      </c>
      <c r="D64" s="143"/>
      <c r="E64" s="143"/>
      <c r="F64" s="145"/>
      <c r="G64" s="143"/>
      <c r="H64" s="143"/>
      <c r="I64" s="156"/>
      <c r="J64" s="92">
        <f t="shared" si="10"/>
        <v>0</v>
      </c>
      <c r="K64" s="97">
        <f>'1 Enterprises'!I$14</f>
        <v>0</v>
      </c>
      <c r="L64" s="94">
        <f t="shared" si="11"/>
        <v>0</v>
      </c>
    </row>
    <row r="65" spans="2:12" ht="15" x14ac:dyDescent="0.25">
      <c r="B65" s="31" t="s">
        <v>188</v>
      </c>
      <c r="C65" s="91">
        <f>'2 Income Statement'!$B$11</f>
        <v>0</v>
      </c>
      <c r="D65" s="143"/>
      <c r="E65" s="143"/>
      <c r="F65" s="145"/>
      <c r="G65" s="143"/>
      <c r="H65" s="143"/>
      <c r="I65" s="156"/>
      <c r="J65" s="92">
        <f t="shared" si="10"/>
        <v>0</v>
      </c>
      <c r="K65" s="97">
        <f>'1 Enterprises'!J$14</f>
        <v>0</v>
      </c>
      <c r="L65" s="94">
        <f t="shared" si="11"/>
        <v>0</v>
      </c>
    </row>
    <row r="66" spans="2:12" ht="15" x14ac:dyDescent="0.25">
      <c r="B66" s="31" t="s">
        <v>189</v>
      </c>
      <c r="C66" s="91">
        <f>'2 Income Statement'!$B$12</f>
        <v>0</v>
      </c>
      <c r="D66" s="143"/>
      <c r="E66" s="143"/>
      <c r="F66" s="145"/>
      <c r="G66" s="143"/>
      <c r="H66" s="143"/>
      <c r="I66" s="156"/>
      <c r="J66" s="92">
        <f t="shared" si="10"/>
        <v>0</v>
      </c>
      <c r="K66" s="98">
        <f>'1 Enterprises'!K$14</f>
        <v>0</v>
      </c>
      <c r="L66" s="94">
        <f t="shared" si="11"/>
        <v>0</v>
      </c>
    </row>
    <row r="67" spans="2:12" ht="15" x14ac:dyDescent="0.25">
      <c r="B67" s="31" t="s">
        <v>190</v>
      </c>
      <c r="C67" s="91">
        <f>'2 Income Statement'!$B$13</f>
        <v>0</v>
      </c>
      <c r="D67" s="143"/>
      <c r="E67" s="143"/>
      <c r="F67" s="145"/>
      <c r="G67" s="143"/>
      <c r="H67" s="143"/>
      <c r="I67" s="156"/>
      <c r="J67" s="92">
        <f t="shared" si="10"/>
        <v>0</v>
      </c>
      <c r="K67" s="98">
        <f>'1 Enterprises'!L$14</f>
        <v>0</v>
      </c>
      <c r="L67" s="94">
        <f t="shared" si="11"/>
        <v>0</v>
      </c>
    </row>
    <row r="68" spans="2:12" ht="15" x14ac:dyDescent="0.25">
      <c r="B68" s="31" t="s">
        <v>191</v>
      </c>
      <c r="C68" s="91">
        <f>'2 Income Statement'!$B$14</f>
        <v>0</v>
      </c>
      <c r="D68" s="143"/>
      <c r="E68" s="143"/>
      <c r="F68" s="145"/>
      <c r="G68" s="143"/>
      <c r="H68" s="143"/>
      <c r="I68" s="156"/>
      <c r="J68" s="92">
        <f t="shared" si="10"/>
        <v>0</v>
      </c>
      <c r="K68" s="98">
        <f>'1 Enterprises'!M$14</f>
        <v>0</v>
      </c>
      <c r="L68" s="94">
        <f t="shared" si="11"/>
        <v>0</v>
      </c>
    </row>
    <row r="69" spans="2:12" ht="15" x14ac:dyDescent="0.25">
      <c r="B69" s="31" t="s">
        <v>192</v>
      </c>
      <c r="C69" s="91">
        <f>'2 Income Statement'!$B$15</f>
        <v>0</v>
      </c>
      <c r="D69" s="143"/>
      <c r="E69" s="143"/>
      <c r="F69" s="145"/>
      <c r="G69" s="143"/>
      <c r="H69" s="143"/>
      <c r="I69" s="156"/>
      <c r="J69" s="92">
        <f t="shared" si="10"/>
        <v>0</v>
      </c>
      <c r="K69" s="98">
        <f>'1 Enterprises'!N$14</f>
        <v>0</v>
      </c>
      <c r="L69" s="94">
        <f t="shared" si="11"/>
        <v>0</v>
      </c>
    </row>
    <row r="70" spans="2:12" ht="15" x14ac:dyDescent="0.25">
      <c r="B70" s="31" t="s">
        <v>193</v>
      </c>
      <c r="C70" s="91">
        <f>'2 Income Statement'!$B$16</f>
        <v>0</v>
      </c>
      <c r="D70" s="143"/>
      <c r="E70" s="143"/>
      <c r="F70" s="145"/>
      <c r="G70" s="143"/>
      <c r="H70" s="143"/>
      <c r="I70" s="156"/>
      <c r="J70" s="92">
        <f t="shared" si="10"/>
        <v>0</v>
      </c>
      <c r="K70" s="98">
        <f>'1 Enterprises'!O$14</f>
        <v>0</v>
      </c>
      <c r="L70" s="94">
        <f t="shared" si="11"/>
        <v>0</v>
      </c>
    </row>
    <row r="71" spans="2:12" ht="15" x14ac:dyDescent="0.25">
      <c r="B71" s="31" t="s">
        <v>194</v>
      </c>
      <c r="C71" s="277">
        <f>'2 Income Statement'!$B$17</f>
        <v>0</v>
      </c>
      <c r="D71" s="143"/>
      <c r="E71" s="143"/>
      <c r="F71" s="145"/>
      <c r="G71" s="143"/>
      <c r="H71" s="143"/>
      <c r="I71" s="156"/>
      <c r="J71" s="92">
        <f t="shared" si="10"/>
        <v>0</v>
      </c>
      <c r="K71" s="98">
        <f>'1 Enterprises'!P$14</f>
        <v>0</v>
      </c>
      <c r="L71" s="94">
        <f t="shared" si="11"/>
        <v>0</v>
      </c>
    </row>
    <row r="72" spans="2:12" ht="15" x14ac:dyDescent="0.25">
      <c r="B72" s="31" t="s">
        <v>195</v>
      </c>
      <c r="C72" s="277">
        <f>'2 Income Statement'!$B$18</f>
        <v>0</v>
      </c>
      <c r="D72" s="143"/>
      <c r="E72" s="143"/>
      <c r="F72" s="145"/>
      <c r="G72" s="143"/>
      <c r="H72" s="143"/>
      <c r="I72" s="156"/>
      <c r="J72" s="92">
        <f>IF(G72&gt;0,(D72*(F72/G72)),0)</f>
        <v>0</v>
      </c>
      <c r="K72" s="98">
        <f>'1 Enterprises'!Q$14</f>
        <v>0</v>
      </c>
      <c r="L72" s="94">
        <f>IF(K72&gt;0,((J72/K72)*I72),0)</f>
        <v>0</v>
      </c>
    </row>
    <row r="73" spans="2:12" ht="15" x14ac:dyDescent="0.25">
      <c r="B73" s="31" t="s">
        <v>196</v>
      </c>
      <c r="C73" s="277">
        <f>'2 Income Statement'!$B$19</f>
        <v>0</v>
      </c>
      <c r="D73" s="143"/>
      <c r="E73" s="143"/>
      <c r="F73" s="145"/>
      <c r="G73" s="143"/>
      <c r="H73" s="143"/>
      <c r="I73" s="156"/>
      <c r="J73" s="92">
        <f t="shared" ref="J73:J83" si="12">IF(G73&gt;0,(D73*(F73/G73)),0)</f>
        <v>0</v>
      </c>
      <c r="K73" s="98">
        <f>'1 Enterprises'!R$14</f>
        <v>0</v>
      </c>
      <c r="L73" s="94">
        <f t="shared" ref="L73:L83" si="13">IF(K73&gt;0,((J73/K73)*I73),0)</f>
        <v>0</v>
      </c>
    </row>
    <row r="74" spans="2:12" ht="15" x14ac:dyDescent="0.25">
      <c r="B74" s="31" t="s">
        <v>197</v>
      </c>
      <c r="C74" s="277">
        <f>'2 Income Statement'!$B$20</f>
        <v>0</v>
      </c>
      <c r="D74" s="143"/>
      <c r="E74" s="143"/>
      <c r="F74" s="145"/>
      <c r="G74" s="143"/>
      <c r="H74" s="143"/>
      <c r="I74" s="156"/>
      <c r="J74" s="92">
        <f t="shared" si="12"/>
        <v>0</v>
      </c>
      <c r="K74" s="98">
        <f>'1 Enterprises'!S$14</f>
        <v>0</v>
      </c>
      <c r="L74" s="94">
        <f t="shared" si="13"/>
        <v>0</v>
      </c>
    </row>
    <row r="75" spans="2:12" ht="15" x14ac:dyDescent="0.25">
      <c r="B75" s="31" t="s">
        <v>198</v>
      </c>
      <c r="C75" s="277">
        <f>'2 Income Statement'!$B$21</f>
        <v>0</v>
      </c>
      <c r="D75" s="143"/>
      <c r="E75" s="143"/>
      <c r="F75" s="145"/>
      <c r="G75" s="143"/>
      <c r="H75" s="143"/>
      <c r="I75" s="156"/>
      <c r="J75" s="92">
        <f t="shared" si="12"/>
        <v>0</v>
      </c>
      <c r="K75" s="98">
        <f>'1 Enterprises'!T$14</f>
        <v>0</v>
      </c>
      <c r="L75" s="94">
        <f t="shared" si="13"/>
        <v>0</v>
      </c>
    </row>
    <row r="76" spans="2:12" ht="15" x14ac:dyDescent="0.25">
      <c r="B76" s="31" t="s">
        <v>199</v>
      </c>
      <c r="C76" s="277">
        <f>'2 Income Statement'!$B$22</f>
        <v>0</v>
      </c>
      <c r="D76" s="143"/>
      <c r="E76" s="143"/>
      <c r="F76" s="145"/>
      <c r="G76" s="143"/>
      <c r="H76" s="143"/>
      <c r="I76" s="156"/>
      <c r="J76" s="92">
        <f t="shared" si="12"/>
        <v>0</v>
      </c>
      <c r="K76" s="98">
        <f>'1 Enterprises'!U$14</f>
        <v>0</v>
      </c>
      <c r="L76" s="94">
        <f t="shared" si="13"/>
        <v>0</v>
      </c>
    </row>
    <row r="77" spans="2:12" ht="15" x14ac:dyDescent="0.25">
      <c r="B77" s="31" t="s">
        <v>200</v>
      </c>
      <c r="C77" s="277">
        <f>'2 Income Statement'!$B$23</f>
        <v>0</v>
      </c>
      <c r="D77" s="143"/>
      <c r="E77" s="143"/>
      <c r="F77" s="145"/>
      <c r="G77" s="143"/>
      <c r="H77" s="143"/>
      <c r="I77" s="156"/>
      <c r="J77" s="92">
        <f t="shared" si="12"/>
        <v>0</v>
      </c>
      <c r="K77" s="98">
        <f>'1 Enterprises'!V$14</f>
        <v>0</v>
      </c>
      <c r="L77" s="94">
        <f t="shared" si="13"/>
        <v>0</v>
      </c>
    </row>
    <row r="78" spans="2:12" ht="15" x14ac:dyDescent="0.25">
      <c r="B78" s="31" t="s">
        <v>201</v>
      </c>
      <c r="C78" s="277">
        <f>'2 Income Statement'!$B$24</f>
        <v>0</v>
      </c>
      <c r="D78" s="143"/>
      <c r="E78" s="143"/>
      <c r="F78" s="145"/>
      <c r="G78" s="143"/>
      <c r="H78" s="143"/>
      <c r="I78" s="156"/>
      <c r="J78" s="92">
        <f t="shared" si="12"/>
        <v>0</v>
      </c>
      <c r="K78" s="98">
        <f>'1 Enterprises'!W$14</f>
        <v>0</v>
      </c>
      <c r="L78" s="94">
        <f t="shared" si="13"/>
        <v>0</v>
      </c>
    </row>
    <row r="79" spans="2:12" ht="15" x14ac:dyDescent="0.25">
      <c r="B79" s="31" t="s">
        <v>202</v>
      </c>
      <c r="C79" s="277">
        <f>'2 Income Statement'!$B$25</f>
        <v>0</v>
      </c>
      <c r="D79" s="143"/>
      <c r="E79" s="143"/>
      <c r="F79" s="145"/>
      <c r="G79" s="143"/>
      <c r="H79" s="143"/>
      <c r="I79" s="156"/>
      <c r="J79" s="92">
        <f t="shared" si="12"/>
        <v>0</v>
      </c>
      <c r="K79" s="98">
        <f>'1 Enterprises'!X$14</f>
        <v>0</v>
      </c>
      <c r="L79" s="94">
        <f t="shared" si="13"/>
        <v>0</v>
      </c>
    </row>
    <row r="80" spans="2:12" ht="15" x14ac:dyDescent="0.25">
      <c r="B80" s="31" t="s">
        <v>203</v>
      </c>
      <c r="C80" s="277">
        <f>'2 Income Statement'!$B$26</f>
        <v>0</v>
      </c>
      <c r="D80" s="143"/>
      <c r="E80" s="143"/>
      <c r="F80" s="145"/>
      <c r="G80" s="143"/>
      <c r="H80" s="143"/>
      <c r="I80" s="156"/>
      <c r="J80" s="92">
        <f t="shared" si="12"/>
        <v>0</v>
      </c>
      <c r="K80" s="98">
        <f>'1 Enterprises'!Y$14</f>
        <v>0</v>
      </c>
      <c r="L80" s="94">
        <f t="shared" si="13"/>
        <v>0</v>
      </c>
    </row>
    <row r="81" spans="2:12" ht="15" x14ac:dyDescent="0.25">
      <c r="B81" s="31" t="s">
        <v>204</v>
      </c>
      <c r="C81" s="277">
        <f>'2 Income Statement'!$B$27</f>
        <v>0</v>
      </c>
      <c r="D81" s="143"/>
      <c r="E81" s="143"/>
      <c r="F81" s="145"/>
      <c r="G81" s="143"/>
      <c r="H81" s="143"/>
      <c r="I81" s="156"/>
      <c r="J81" s="92">
        <f t="shared" si="12"/>
        <v>0</v>
      </c>
      <c r="K81" s="98">
        <f>'1 Enterprises'!Z$14</f>
        <v>0</v>
      </c>
      <c r="L81" s="94">
        <f t="shared" si="13"/>
        <v>0</v>
      </c>
    </row>
    <row r="82" spans="2:12" ht="15" x14ac:dyDescent="0.25">
      <c r="B82" s="31" t="s">
        <v>205</v>
      </c>
      <c r="C82" s="277">
        <f>'2 Income Statement'!$B$28</f>
        <v>0</v>
      </c>
      <c r="D82" s="143"/>
      <c r="E82" s="143"/>
      <c r="F82" s="145"/>
      <c r="G82" s="143"/>
      <c r="H82" s="143"/>
      <c r="I82" s="156"/>
      <c r="J82" s="92">
        <f t="shared" si="12"/>
        <v>0</v>
      </c>
      <c r="K82" s="98">
        <f>'1 Enterprises'!AA$14</f>
        <v>0</v>
      </c>
      <c r="L82" s="94">
        <f t="shared" si="13"/>
        <v>0</v>
      </c>
    </row>
    <row r="83" spans="2:12" ht="15" x14ac:dyDescent="0.25">
      <c r="B83" s="31" t="s">
        <v>206</v>
      </c>
      <c r="C83" s="277">
        <f>'2 Income Statement'!$B$29</f>
        <v>0</v>
      </c>
      <c r="D83" s="143"/>
      <c r="E83" s="143"/>
      <c r="F83" s="145"/>
      <c r="G83" s="143"/>
      <c r="H83" s="143"/>
      <c r="I83" s="156"/>
      <c r="J83" s="92">
        <f t="shared" si="12"/>
        <v>0</v>
      </c>
      <c r="K83" s="98">
        <f>'1 Enterprises'!AB$14</f>
        <v>0</v>
      </c>
      <c r="L83" s="94">
        <f t="shared" si="13"/>
        <v>0</v>
      </c>
    </row>
    <row r="84" spans="2:12" x14ac:dyDescent="0.2">
      <c r="C84" s="31"/>
    </row>
    <row r="85" spans="2:12" ht="15" x14ac:dyDescent="0.25">
      <c r="C85" s="285" t="s">
        <v>372</v>
      </c>
      <c r="D85" s="286"/>
      <c r="E85" s="286"/>
      <c r="F85" s="286"/>
      <c r="G85" s="286"/>
      <c r="H85" s="286"/>
      <c r="I85" s="286"/>
      <c r="J85" s="286"/>
      <c r="K85" s="286"/>
      <c r="L85" s="287"/>
    </row>
    <row r="86" spans="2:12" ht="15" x14ac:dyDescent="0.25">
      <c r="B86" s="31" t="s">
        <v>62</v>
      </c>
      <c r="C86" s="91">
        <f>'2 Income Statement'!$B$5</f>
        <v>0</v>
      </c>
      <c r="D86" s="143"/>
      <c r="E86" s="143"/>
      <c r="F86" s="145"/>
      <c r="G86" s="143"/>
      <c r="H86" s="143"/>
      <c r="I86" s="156"/>
      <c r="J86" s="92">
        <f>IF(G86&gt;0,(D86*(F86/G86)),0)</f>
        <v>0</v>
      </c>
      <c r="K86" s="93">
        <f>'1 Enterprises'!D$14</f>
        <v>0</v>
      </c>
      <c r="L86" s="94">
        <f>IF(K86&gt;0,((J86/K86)*I86),0)</f>
        <v>0</v>
      </c>
    </row>
    <row r="87" spans="2:12" ht="15" x14ac:dyDescent="0.25">
      <c r="B87" s="31" t="s">
        <v>63</v>
      </c>
      <c r="C87" s="91">
        <f>'2 Income Statement'!$B$6</f>
        <v>0</v>
      </c>
      <c r="D87" s="143"/>
      <c r="E87" s="143"/>
      <c r="F87" s="145"/>
      <c r="G87" s="143"/>
      <c r="H87" s="143"/>
      <c r="I87" s="156"/>
      <c r="J87" s="92">
        <f t="shared" ref="J87:J98" si="14">IF(G87&gt;0,(D87*(F87/G87)),0)</f>
        <v>0</v>
      </c>
      <c r="K87" s="97">
        <f>'1 Enterprises'!E$14</f>
        <v>0</v>
      </c>
      <c r="L87" s="94">
        <f t="shared" ref="L87:L98" si="15">IF(K87&gt;0,((J87/K87)*I87),0)</f>
        <v>0</v>
      </c>
    </row>
    <row r="88" spans="2:12" ht="15" x14ac:dyDescent="0.25">
      <c r="B88" s="31" t="s">
        <v>64</v>
      </c>
      <c r="C88" s="91">
        <f>'2 Income Statement'!$B$7</f>
        <v>0</v>
      </c>
      <c r="D88" s="143"/>
      <c r="E88" s="143"/>
      <c r="F88" s="145"/>
      <c r="G88" s="143"/>
      <c r="H88" s="143"/>
      <c r="I88" s="156"/>
      <c r="J88" s="92">
        <f t="shared" si="14"/>
        <v>0</v>
      </c>
      <c r="K88" s="97">
        <f>'1 Enterprises'!F$14</f>
        <v>0</v>
      </c>
      <c r="L88" s="94">
        <f t="shared" si="15"/>
        <v>0</v>
      </c>
    </row>
    <row r="89" spans="2:12" ht="15" x14ac:dyDescent="0.25">
      <c r="B89" s="31" t="s">
        <v>65</v>
      </c>
      <c r="C89" s="91">
        <f>'2 Income Statement'!$B$8</f>
        <v>0</v>
      </c>
      <c r="D89" s="143"/>
      <c r="E89" s="143"/>
      <c r="F89" s="145"/>
      <c r="G89" s="143"/>
      <c r="H89" s="143"/>
      <c r="I89" s="156"/>
      <c r="J89" s="92">
        <f t="shared" si="14"/>
        <v>0</v>
      </c>
      <c r="K89" s="97">
        <f>'1 Enterprises'!G$14</f>
        <v>0</v>
      </c>
      <c r="L89" s="94">
        <f t="shared" si="15"/>
        <v>0</v>
      </c>
    </row>
    <row r="90" spans="2:12" ht="15" x14ac:dyDescent="0.25">
      <c r="B90" s="31" t="s">
        <v>66</v>
      </c>
      <c r="C90" s="91">
        <f>'2 Income Statement'!$B$9</f>
        <v>0</v>
      </c>
      <c r="D90" s="143"/>
      <c r="E90" s="143"/>
      <c r="F90" s="145"/>
      <c r="G90" s="143"/>
      <c r="H90" s="143"/>
      <c r="I90" s="156"/>
      <c r="J90" s="92">
        <f t="shared" si="14"/>
        <v>0</v>
      </c>
      <c r="K90" s="97">
        <f>'1 Enterprises'!H$14</f>
        <v>0</v>
      </c>
      <c r="L90" s="94">
        <f t="shared" si="15"/>
        <v>0</v>
      </c>
    </row>
    <row r="91" spans="2:12" ht="15" x14ac:dyDescent="0.25">
      <c r="B91" s="31" t="s">
        <v>187</v>
      </c>
      <c r="C91" s="91">
        <f>'2 Income Statement'!$B$10</f>
        <v>0</v>
      </c>
      <c r="D91" s="143"/>
      <c r="E91" s="143"/>
      <c r="F91" s="145"/>
      <c r="G91" s="143"/>
      <c r="H91" s="143"/>
      <c r="I91" s="156"/>
      <c r="J91" s="92">
        <f t="shared" si="14"/>
        <v>0</v>
      </c>
      <c r="K91" s="97">
        <f>'1 Enterprises'!I$14</f>
        <v>0</v>
      </c>
      <c r="L91" s="94">
        <f t="shared" si="15"/>
        <v>0</v>
      </c>
    </row>
    <row r="92" spans="2:12" ht="15" x14ac:dyDescent="0.25">
      <c r="B92" s="31" t="s">
        <v>188</v>
      </c>
      <c r="C92" s="91">
        <f>'2 Income Statement'!$B$11</f>
        <v>0</v>
      </c>
      <c r="D92" s="143"/>
      <c r="E92" s="143"/>
      <c r="F92" s="145"/>
      <c r="G92" s="143"/>
      <c r="H92" s="143"/>
      <c r="I92" s="156"/>
      <c r="J92" s="92">
        <f t="shared" si="14"/>
        <v>0</v>
      </c>
      <c r="K92" s="97">
        <f>'1 Enterprises'!J$14</f>
        <v>0</v>
      </c>
      <c r="L92" s="94">
        <f t="shared" si="15"/>
        <v>0</v>
      </c>
    </row>
    <row r="93" spans="2:12" ht="15" x14ac:dyDescent="0.25">
      <c r="B93" s="31" t="s">
        <v>189</v>
      </c>
      <c r="C93" s="91">
        <f>'2 Income Statement'!$B$12</f>
        <v>0</v>
      </c>
      <c r="D93" s="143"/>
      <c r="E93" s="143"/>
      <c r="F93" s="145"/>
      <c r="G93" s="143"/>
      <c r="H93" s="143"/>
      <c r="I93" s="156"/>
      <c r="J93" s="92">
        <f t="shared" si="14"/>
        <v>0</v>
      </c>
      <c r="K93" s="98">
        <f>'1 Enterprises'!K$14</f>
        <v>0</v>
      </c>
      <c r="L93" s="94">
        <f t="shared" si="15"/>
        <v>0</v>
      </c>
    </row>
    <row r="94" spans="2:12" ht="15" x14ac:dyDescent="0.25">
      <c r="B94" s="31" t="s">
        <v>190</v>
      </c>
      <c r="C94" s="91">
        <f>'2 Income Statement'!$B$13</f>
        <v>0</v>
      </c>
      <c r="D94" s="143"/>
      <c r="E94" s="143"/>
      <c r="F94" s="145"/>
      <c r="G94" s="143"/>
      <c r="H94" s="143"/>
      <c r="I94" s="156"/>
      <c r="J94" s="92">
        <f t="shared" si="14"/>
        <v>0</v>
      </c>
      <c r="K94" s="98">
        <f>'1 Enterprises'!L$14</f>
        <v>0</v>
      </c>
      <c r="L94" s="94">
        <f t="shared" si="15"/>
        <v>0</v>
      </c>
    </row>
    <row r="95" spans="2:12" ht="15" x14ac:dyDescent="0.25">
      <c r="B95" s="31" t="s">
        <v>191</v>
      </c>
      <c r="C95" s="91">
        <f>'2 Income Statement'!$B$14</f>
        <v>0</v>
      </c>
      <c r="D95" s="143"/>
      <c r="E95" s="143"/>
      <c r="F95" s="145"/>
      <c r="G95" s="143"/>
      <c r="H95" s="143"/>
      <c r="I95" s="156"/>
      <c r="J95" s="92">
        <f t="shared" si="14"/>
        <v>0</v>
      </c>
      <c r="K95" s="98">
        <f>'1 Enterprises'!M$14</f>
        <v>0</v>
      </c>
      <c r="L95" s="94">
        <f t="shared" si="15"/>
        <v>0</v>
      </c>
    </row>
    <row r="96" spans="2:12" ht="15" x14ac:dyDescent="0.25">
      <c r="B96" s="31" t="s">
        <v>192</v>
      </c>
      <c r="C96" s="91">
        <f>'2 Income Statement'!$B$15</f>
        <v>0</v>
      </c>
      <c r="D96" s="143"/>
      <c r="E96" s="143"/>
      <c r="F96" s="145"/>
      <c r="G96" s="143"/>
      <c r="H96" s="143"/>
      <c r="I96" s="156"/>
      <c r="J96" s="92">
        <f t="shared" si="14"/>
        <v>0</v>
      </c>
      <c r="K96" s="98">
        <f>'1 Enterprises'!N$14</f>
        <v>0</v>
      </c>
      <c r="L96" s="94">
        <f t="shared" si="15"/>
        <v>0</v>
      </c>
    </row>
    <row r="97" spans="2:12" ht="15" x14ac:dyDescent="0.25">
      <c r="B97" s="31" t="s">
        <v>193</v>
      </c>
      <c r="C97" s="91">
        <f>'2 Income Statement'!$B$16</f>
        <v>0</v>
      </c>
      <c r="D97" s="143"/>
      <c r="E97" s="143"/>
      <c r="F97" s="145"/>
      <c r="G97" s="143"/>
      <c r="H97" s="143"/>
      <c r="I97" s="156"/>
      <c r="J97" s="92">
        <f t="shared" si="14"/>
        <v>0</v>
      </c>
      <c r="K97" s="98">
        <f>'1 Enterprises'!O$14</f>
        <v>0</v>
      </c>
      <c r="L97" s="94">
        <f t="shared" si="15"/>
        <v>0</v>
      </c>
    </row>
    <row r="98" spans="2:12" ht="15" x14ac:dyDescent="0.25">
      <c r="B98" s="31" t="s">
        <v>194</v>
      </c>
      <c r="C98" s="277">
        <f>'2 Income Statement'!$B$17</f>
        <v>0</v>
      </c>
      <c r="D98" s="143"/>
      <c r="E98" s="143"/>
      <c r="F98" s="145"/>
      <c r="G98" s="143"/>
      <c r="H98" s="143"/>
      <c r="I98" s="156"/>
      <c r="J98" s="92">
        <f t="shared" si="14"/>
        <v>0</v>
      </c>
      <c r="K98" s="98">
        <f>'1 Enterprises'!P$14</f>
        <v>0</v>
      </c>
      <c r="L98" s="94">
        <f t="shared" si="15"/>
        <v>0</v>
      </c>
    </row>
    <row r="99" spans="2:12" ht="15" x14ac:dyDescent="0.25">
      <c r="B99" s="31" t="s">
        <v>195</v>
      </c>
      <c r="C99" s="277">
        <f>'2 Income Statement'!$B$18</f>
        <v>0</v>
      </c>
      <c r="D99" s="143"/>
      <c r="E99" s="143"/>
      <c r="F99" s="145"/>
      <c r="G99" s="143"/>
      <c r="H99" s="143"/>
      <c r="I99" s="156"/>
      <c r="J99" s="92">
        <f>IF(G99&gt;0,(D99*(F99/G99)),0)</f>
        <v>0</v>
      </c>
      <c r="K99" s="98">
        <f>'1 Enterprises'!Q$14</f>
        <v>0</v>
      </c>
      <c r="L99" s="94">
        <f>IF(K99&gt;0,((J99/K99)*I99),0)</f>
        <v>0</v>
      </c>
    </row>
    <row r="100" spans="2:12" ht="15" x14ac:dyDescent="0.25">
      <c r="B100" s="31" t="s">
        <v>196</v>
      </c>
      <c r="C100" s="277">
        <f>'2 Income Statement'!$B$19</f>
        <v>0</v>
      </c>
      <c r="D100" s="143"/>
      <c r="E100" s="143"/>
      <c r="F100" s="145"/>
      <c r="G100" s="143"/>
      <c r="H100" s="143"/>
      <c r="I100" s="156"/>
      <c r="J100" s="92">
        <f t="shared" ref="J100:J110" si="16">IF(G100&gt;0,(D100*(F100/G100)),0)</f>
        <v>0</v>
      </c>
      <c r="K100" s="98">
        <f>'1 Enterprises'!R$14</f>
        <v>0</v>
      </c>
      <c r="L100" s="94">
        <f t="shared" ref="L100:L110" si="17">IF(K100&gt;0,((J100/K100)*I100),0)</f>
        <v>0</v>
      </c>
    </row>
    <row r="101" spans="2:12" ht="15" x14ac:dyDescent="0.25">
      <c r="B101" s="31" t="s">
        <v>197</v>
      </c>
      <c r="C101" s="277">
        <f>'2 Income Statement'!$B$20</f>
        <v>0</v>
      </c>
      <c r="D101" s="143"/>
      <c r="E101" s="143"/>
      <c r="F101" s="145"/>
      <c r="G101" s="143"/>
      <c r="H101" s="143"/>
      <c r="I101" s="156"/>
      <c r="J101" s="92">
        <f t="shared" si="16"/>
        <v>0</v>
      </c>
      <c r="K101" s="98">
        <f>'1 Enterprises'!S$14</f>
        <v>0</v>
      </c>
      <c r="L101" s="94">
        <f t="shared" si="17"/>
        <v>0</v>
      </c>
    </row>
    <row r="102" spans="2:12" ht="15" x14ac:dyDescent="0.25">
      <c r="B102" s="31" t="s">
        <v>198</v>
      </c>
      <c r="C102" s="277">
        <f>'2 Income Statement'!$B$21</f>
        <v>0</v>
      </c>
      <c r="D102" s="143"/>
      <c r="E102" s="143"/>
      <c r="F102" s="145"/>
      <c r="G102" s="143"/>
      <c r="H102" s="143"/>
      <c r="I102" s="156"/>
      <c r="J102" s="92">
        <f t="shared" si="16"/>
        <v>0</v>
      </c>
      <c r="K102" s="98">
        <f>'1 Enterprises'!T$14</f>
        <v>0</v>
      </c>
      <c r="L102" s="94">
        <f t="shared" si="17"/>
        <v>0</v>
      </c>
    </row>
    <row r="103" spans="2:12" ht="15" x14ac:dyDescent="0.25">
      <c r="B103" s="31" t="s">
        <v>199</v>
      </c>
      <c r="C103" s="277">
        <f>'2 Income Statement'!$B$22</f>
        <v>0</v>
      </c>
      <c r="D103" s="143"/>
      <c r="E103" s="143"/>
      <c r="F103" s="145"/>
      <c r="G103" s="143"/>
      <c r="H103" s="143"/>
      <c r="I103" s="156"/>
      <c r="J103" s="92">
        <f t="shared" si="16"/>
        <v>0</v>
      </c>
      <c r="K103" s="98">
        <f>'1 Enterprises'!U$14</f>
        <v>0</v>
      </c>
      <c r="L103" s="94">
        <f t="shared" si="17"/>
        <v>0</v>
      </c>
    </row>
    <row r="104" spans="2:12" ht="15" x14ac:dyDescent="0.25">
      <c r="B104" s="31" t="s">
        <v>200</v>
      </c>
      <c r="C104" s="277">
        <f>'2 Income Statement'!$B$23</f>
        <v>0</v>
      </c>
      <c r="D104" s="143"/>
      <c r="E104" s="143"/>
      <c r="F104" s="145"/>
      <c r="G104" s="143"/>
      <c r="H104" s="143"/>
      <c r="I104" s="156"/>
      <c r="J104" s="92">
        <f t="shared" si="16"/>
        <v>0</v>
      </c>
      <c r="K104" s="98">
        <f>'1 Enterprises'!V$14</f>
        <v>0</v>
      </c>
      <c r="L104" s="94">
        <f t="shared" si="17"/>
        <v>0</v>
      </c>
    </row>
    <row r="105" spans="2:12" ht="15" x14ac:dyDescent="0.25">
      <c r="B105" s="31" t="s">
        <v>201</v>
      </c>
      <c r="C105" s="277">
        <f>'2 Income Statement'!$B$24</f>
        <v>0</v>
      </c>
      <c r="D105" s="143"/>
      <c r="E105" s="143"/>
      <c r="F105" s="145"/>
      <c r="G105" s="143"/>
      <c r="H105" s="143"/>
      <c r="I105" s="156"/>
      <c r="J105" s="92">
        <f t="shared" si="16"/>
        <v>0</v>
      </c>
      <c r="K105" s="98">
        <f>'1 Enterprises'!W$14</f>
        <v>0</v>
      </c>
      <c r="L105" s="94">
        <f t="shared" si="17"/>
        <v>0</v>
      </c>
    </row>
    <row r="106" spans="2:12" ht="15" x14ac:dyDescent="0.25">
      <c r="B106" s="31" t="s">
        <v>202</v>
      </c>
      <c r="C106" s="277">
        <f>'2 Income Statement'!$B$25</f>
        <v>0</v>
      </c>
      <c r="D106" s="143"/>
      <c r="E106" s="143"/>
      <c r="F106" s="145"/>
      <c r="G106" s="143"/>
      <c r="H106" s="143"/>
      <c r="I106" s="156"/>
      <c r="J106" s="92">
        <f t="shared" si="16"/>
        <v>0</v>
      </c>
      <c r="K106" s="98">
        <f>'1 Enterprises'!X$14</f>
        <v>0</v>
      </c>
      <c r="L106" s="94">
        <f t="shared" si="17"/>
        <v>0</v>
      </c>
    </row>
    <row r="107" spans="2:12" ht="15" x14ac:dyDescent="0.25">
      <c r="B107" s="31" t="s">
        <v>203</v>
      </c>
      <c r="C107" s="277">
        <f>'2 Income Statement'!$B$26</f>
        <v>0</v>
      </c>
      <c r="D107" s="143"/>
      <c r="E107" s="143"/>
      <c r="F107" s="145"/>
      <c r="G107" s="143"/>
      <c r="H107" s="143"/>
      <c r="I107" s="156"/>
      <c r="J107" s="92">
        <f t="shared" si="16"/>
        <v>0</v>
      </c>
      <c r="K107" s="98">
        <f>'1 Enterprises'!Y$14</f>
        <v>0</v>
      </c>
      <c r="L107" s="94">
        <f t="shared" si="17"/>
        <v>0</v>
      </c>
    </row>
    <row r="108" spans="2:12" ht="15" x14ac:dyDescent="0.25">
      <c r="B108" s="31" t="s">
        <v>204</v>
      </c>
      <c r="C108" s="277">
        <f>'2 Income Statement'!$B$27</f>
        <v>0</v>
      </c>
      <c r="D108" s="143"/>
      <c r="E108" s="143"/>
      <c r="F108" s="145"/>
      <c r="G108" s="143"/>
      <c r="H108" s="143"/>
      <c r="I108" s="156"/>
      <c r="J108" s="92">
        <f t="shared" si="16"/>
        <v>0</v>
      </c>
      <c r="K108" s="98">
        <f>'1 Enterprises'!Z$14</f>
        <v>0</v>
      </c>
      <c r="L108" s="94">
        <f t="shared" si="17"/>
        <v>0</v>
      </c>
    </row>
    <row r="109" spans="2:12" ht="15" x14ac:dyDescent="0.25">
      <c r="B109" s="31" t="s">
        <v>205</v>
      </c>
      <c r="C109" s="277">
        <f>'2 Income Statement'!$B$28</f>
        <v>0</v>
      </c>
      <c r="D109" s="143"/>
      <c r="E109" s="143"/>
      <c r="F109" s="145"/>
      <c r="G109" s="143"/>
      <c r="H109" s="143"/>
      <c r="I109" s="156"/>
      <c r="J109" s="92">
        <f t="shared" si="16"/>
        <v>0</v>
      </c>
      <c r="K109" s="98">
        <f>'1 Enterprises'!AA$14</f>
        <v>0</v>
      </c>
      <c r="L109" s="94">
        <f t="shared" si="17"/>
        <v>0</v>
      </c>
    </row>
    <row r="110" spans="2:12" ht="15" x14ac:dyDescent="0.25">
      <c r="B110" s="31" t="s">
        <v>206</v>
      </c>
      <c r="C110" s="277">
        <f>'2 Income Statement'!$B$29</f>
        <v>0</v>
      </c>
      <c r="D110" s="143"/>
      <c r="E110" s="143"/>
      <c r="F110" s="145"/>
      <c r="G110" s="143"/>
      <c r="H110" s="143"/>
      <c r="I110" s="156"/>
      <c r="J110" s="92">
        <f t="shared" si="16"/>
        <v>0</v>
      </c>
      <c r="K110" s="98">
        <f>'1 Enterprises'!AB$14</f>
        <v>0</v>
      </c>
      <c r="L110" s="94">
        <f t="shared" si="17"/>
        <v>0</v>
      </c>
    </row>
    <row r="111" spans="2:12" x14ac:dyDescent="0.2">
      <c r="C111" s="31"/>
    </row>
    <row r="112" spans="2:12" ht="15" x14ac:dyDescent="0.25">
      <c r="C112" s="285" t="s">
        <v>371</v>
      </c>
      <c r="D112" s="286"/>
      <c r="E112" s="286"/>
      <c r="F112" s="286"/>
      <c r="G112" s="286"/>
      <c r="H112" s="286"/>
      <c r="I112" s="286"/>
      <c r="J112" s="286"/>
      <c r="K112" s="286"/>
      <c r="L112" s="287"/>
    </row>
    <row r="113" spans="2:12" ht="15" x14ac:dyDescent="0.25">
      <c r="B113" s="31" t="s">
        <v>62</v>
      </c>
      <c r="C113" s="91">
        <f>'2 Income Statement'!$B$5</f>
        <v>0</v>
      </c>
      <c r="D113" s="143"/>
      <c r="E113" s="143"/>
      <c r="F113" s="145"/>
      <c r="G113" s="143"/>
      <c r="H113" s="143"/>
      <c r="I113" s="156"/>
      <c r="J113" s="92">
        <f>IF(G113&gt;0,(D113*(F113/G113)),0)</f>
        <v>0</v>
      </c>
      <c r="K113" s="93">
        <f>'1 Enterprises'!D$14</f>
        <v>0</v>
      </c>
      <c r="L113" s="94">
        <f>IF(K113&gt;0,((J113/K113)*I113),0)</f>
        <v>0</v>
      </c>
    </row>
    <row r="114" spans="2:12" ht="15" x14ac:dyDescent="0.25">
      <c r="B114" s="31" t="s">
        <v>63</v>
      </c>
      <c r="C114" s="91">
        <f>'2 Income Statement'!$B$6</f>
        <v>0</v>
      </c>
      <c r="D114" s="143"/>
      <c r="E114" s="143"/>
      <c r="F114" s="145"/>
      <c r="G114" s="143"/>
      <c r="H114" s="143"/>
      <c r="I114" s="156"/>
      <c r="J114" s="92">
        <f t="shared" ref="J114:J125" si="18">IF(G114&gt;0,(D114*(F114/G114)),0)</f>
        <v>0</v>
      </c>
      <c r="K114" s="97">
        <f>'1 Enterprises'!E$14</f>
        <v>0</v>
      </c>
      <c r="L114" s="94">
        <f t="shared" ref="L114:L125" si="19">IF(K114&gt;0,((J114/K114)*I114),0)</f>
        <v>0</v>
      </c>
    </row>
    <row r="115" spans="2:12" ht="15" x14ac:dyDescent="0.25">
      <c r="B115" s="31" t="s">
        <v>64</v>
      </c>
      <c r="C115" s="91">
        <f>'2 Income Statement'!$B$7</f>
        <v>0</v>
      </c>
      <c r="D115" s="143"/>
      <c r="E115" s="143"/>
      <c r="F115" s="145"/>
      <c r="G115" s="143"/>
      <c r="H115" s="143"/>
      <c r="I115" s="156"/>
      <c r="J115" s="92">
        <f t="shared" si="18"/>
        <v>0</v>
      </c>
      <c r="K115" s="97">
        <f>'1 Enterprises'!F$14</f>
        <v>0</v>
      </c>
      <c r="L115" s="94">
        <f t="shared" si="19"/>
        <v>0</v>
      </c>
    </row>
    <row r="116" spans="2:12" ht="15" x14ac:dyDescent="0.25">
      <c r="B116" s="31" t="s">
        <v>65</v>
      </c>
      <c r="C116" s="91">
        <f>'2 Income Statement'!$B$8</f>
        <v>0</v>
      </c>
      <c r="D116" s="143"/>
      <c r="E116" s="143"/>
      <c r="F116" s="145"/>
      <c r="G116" s="143"/>
      <c r="H116" s="143"/>
      <c r="I116" s="156"/>
      <c r="J116" s="92">
        <f t="shared" si="18"/>
        <v>0</v>
      </c>
      <c r="K116" s="97">
        <f>'1 Enterprises'!G$14</f>
        <v>0</v>
      </c>
      <c r="L116" s="94">
        <f t="shared" si="19"/>
        <v>0</v>
      </c>
    </row>
    <row r="117" spans="2:12" ht="15" x14ac:dyDescent="0.25">
      <c r="B117" s="31" t="s">
        <v>66</v>
      </c>
      <c r="C117" s="91">
        <f>'2 Income Statement'!$B$9</f>
        <v>0</v>
      </c>
      <c r="D117" s="143"/>
      <c r="E117" s="143"/>
      <c r="F117" s="145"/>
      <c r="G117" s="143"/>
      <c r="H117" s="143"/>
      <c r="I117" s="156"/>
      <c r="J117" s="92">
        <f t="shared" si="18"/>
        <v>0</v>
      </c>
      <c r="K117" s="97">
        <f>'1 Enterprises'!H$14</f>
        <v>0</v>
      </c>
      <c r="L117" s="94">
        <f t="shared" si="19"/>
        <v>0</v>
      </c>
    </row>
    <row r="118" spans="2:12" ht="15" x14ac:dyDescent="0.25">
      <c r="B118" s="31" t="s">
        <v>187</v>
      </c>
      <c r="C118" s="91">
        <f>'2 Income Statement'!$B$10</f>
        <v>0</v>
      </c>
      <c r="D118" s="143"/>
      <c r="E118" s="143"/>
      <c r="F118" s="145"/>
      <c r="G118" s="143"/>
      <c r="H118" s="143"/>
      <c r="I118" s="156"/>
      <c r="J118" s="92">
        <f t="shared" si="18"/>
        <v>0</v>
      </c>
      <c r="K118" s="97">
        <f>'1 Enterprises'!I$14</f>
        <v>0</v>
      </c>
      <c r="L118" s="94">
        <f t="shared" si="19"/>
        <v>0</v>
      </c>
    </row>
    <row r="119" spans="2:12" ht="15" x14ac:dyDescent="0.25">
      <c r="B119" s="31" t="s">
        <v>188</v>
      </c>
      <c r="C119" s="91">
        <f>'2 Income Statement'!$B$11</f>
        <v>0</v>
      </c>
      <c r="D119" s="143"/>
      <c r="E119" s="143"/>
      <c r="F119" s="145"/>
      <c r="G119" s="143"/>
      <c r="H119" s="143"/>
      <c r="I119" s="156"/>
      <c r="J119" s="92">
        <f t="shared" si="18"/>
        <v>0</v>
      </c>
      <c r="K119" s="97">
        <f>'1 Enterprises'!J$14</f>
        <v>0</v>
      </c>
      <c r="L119" s="94">
        <f t="shared" si="19"/>
        <v>0</v>
      </c>
    </row>
    <row r="120" spans="2:12" ht="15" x14ac:dyDescent="0.25">
      <c r="B120" s="31" t="s">
        <v>189</v>
      </c>
      <c r="C120" s="91">
        <f>'2 Income Statement'!$B$12</f>
        <v>0</v>
      </c>
      <c r="D120" s="143"/>
      <c r="E120" s="143"/>
      <c r="F120" s="145"/>
      <c r="G120" s="143"/>
      <c r="H120" s="143"/>
      <c r="I120" s="156"/>
      <c r="J120" s="92">
        <f t="shared" si="18"/>
        <v>0</v>
      </c>
      <c r="K120" s="98">
        <f>'1 Enterprises'!K$14</f>
        <v>0</v>
      </c>
      <c r="L120" s="94">
        <f t="shared" si="19"/>
        <v>0</v>
      </c>
    </row>
    <row r="121" spans="2:12" ht="15" x14ac:dyDescent="0.25">
      <c r="B121" s="31" t="s">
        <v>190</v>
      </c>
      <c r="C121" s="91">
        <f>'2 Income Statement'!$B$13</f>
        <v>0</v>
      </c>
      <c r="D121" s="143"/>
      <c r="E121" s="143"/>
      <c r="F121" s="145"/>
      <c r="G121" s="143"/>
      <c r="H121" s="143"/>
      <c r="I121" s="156"/>
      <c r="J121" s="92">
        <f t="shared" si="18"/>
        <v>0</v>
      </c>
      <c r="K121" s="98">
        <f>'1 Enterprises'!L$14</f>
        <v>0</v>
      </c>
      <c r="L121" s="94">
        <f t="shared" si="19"/>
        <v>0</v>
      </c>
    </row>
    <row r="122" spans="2:12" ht="15" x14ac:dyDescent="0.25">
      <c r="B122" s="31" t="s">
        <v>191</v>
      </c>
      <c r="C122" s="91">
        <f>'2 Income Statement'!$B$14</f>
        <v>0</v>
      </c>
      <c r="D122" s="143"/>
      <c r="E122" s="143"/>
      <c r="F122" s="145"/>
      <c r="G122" s="143"/>
      <c r="H122" s="143"/>
      <c r="I122" s="156"/>
      <c r="J122" s="92">
        <f t="shared" si="18"/>
        <v>0</v>
      </c>
      <c r="K122" s="98">
        <f>'1 Enterprises'!M$14</f>
        <v>0</v>
      </c>
      <c r="L122" s="94">
        <f t="shared" si="19"/>
        <v>0</v>
      </c>
    </row>
    <row r="123" spans="2:12" ht="15" x14ac:dyDescent="0.25">
      <c r="B123" s="31" t="s">
        <v>192</v>
      </c>
      <c r="C123" s="91">
        <f>'2 Income Statement'!$B$15</f>
        <v>0</v>
      </c>
      <c r="D123" s="143"/>
      <c r="E123" s="143"/>
      <c r="F123" s="145"/>
      <c r="G123" s="143"/>
      <c r="H123" s="143"/>
      <c r="I123" s="156"/>
      <c r="J123" s="92">
        <f t="shared" si="18"/>
        <v>0</v>
      </c>
      <c r="K123" s="98">
        <f>'1 Enterprises'!N$14</f>
        <v>0</v>
      </c>
      <c r="L123" s="94">
        <f t="shared" si="19"/>
        <v>0</v>
      </c>
    </row>
    <row r="124" spans="2:12" ht="15" x14ac:dyDescent="0.25">
      <c r="B124" s="31" t="s">
        <v>193</v>
      </c>
      <c r="C124" s="91">
        <f>'2 Income Statement'!$B$16</f>
        <v>0</v>
      </c>
      <c r="D124" s="143"/>
      <c r="E124" s="143"/>
      <c r="F124" s="145"/>
      <c r="G124" s="143"/>
      <c r="H124" s="143"/>
      <c r="I124" s="156"/>
      <c r="J124" s="92">
        <f t="shared" si="18"/>
        <v>0</v>
      </c>
      <c r="K124" s="98">
        <f>'1 Enterprises'!O$14</f>
        <v>0</v>
      </c>
      <c r="L124" s="94">
        <f t="shared" si="19"/>
        <v>0</v>
      </c>
    </row>
    <row r="125" spans="2:12" ht="15" x14ac:dyDescent="0.25">
      <c r="B125" s="31" t="s">
        <v>194</v>
      </c>
      <c r="C125" s="277">
        <f>'2 Income Statement'!$B$17</f>
        <v>0</v>
      </c>
      <c r="D125" s="143"/>
      <c r="E125" s="143"/>
      <c r="F125" s="145"/>
      <c r="G125" s="143"/>
      <c r="H125" s="143"/>
      <c r="I125" s="156"/>
      <c r="J125" s="92">
        <f t="shared" si="18"/>
        <v>0</v>
      </c>
      <c r="K125" s="98">
        <f>'1 Enterprises'!P$14</f>
        <v>0</v>
      </c>
      <c r="L125" s="94">
        <f t="shared" si="19"/>
        <v>0</v>
      </c>
    </row>
    <row r="126" spans="2:12" ht="15" x14ac:dyDescent="0.25">
      <c r="B126" s="31" t="s">
        <v>195</v>
      </c>
      <c r="C126" s="277">
        <f>'2 Income Statement'!$B$18</f>
        <v>0</v>
      </c>
      <c r="D126" s="143"/>
      <c r="E126" s="143"/>
      <c r="F126" s="145"/>
      <c r="G126" s="143"/>
      <c r="H126" s="143"/>
      <c r="I126" s="156"/>
      <c r="J126" s="92">
        <f>IF(G126&gt;0,(D126*(F126/G126)),0)</f>
        <v>0</v>
      </c>
      <c r="K126" s="98">
        <f>'1 Enterprises'!Q$14</f>
        <v>0</v>
      </c>
      <c r="L126" s="94">
        <f>IF(K126&gt;0,((J126/K126)*I126),0)</f>
        <v>0</v>
      </c>
    </row>
    <row r="127" spans="2:12" ht="15" x14ac:dyDescent="0.25">
      <c r="B127" s="31" t="s">
        <v>196</v>
      </c>
      <c r="C127" s="277">
        <f>'2 Income Statement'!$B$19</f>
        <v>0</v>
      </c>
      <c r="D127" s="143"/>
      <c r="E127" s="143"/>
      <c r="F127" s="145"/>
      <c r="G127" s="143"/>
      <c r="H127" s="143"/>
      <c r="I127" s="156"/>
      <c r="J127" s="92">
        <f t="shared" ref="J127:J137" si="20">IF(G127&gt;0,(D127*(F127/G127)),0)</f>
        <v>0</v>
      </c>
      <c r="K127" s="98">
        <f>'1 Enterprises'!R$14</f>
        <v>0</v>
      </c>
      <c r="L127" s="94">
        <f t="shared" ref="L127:L137" si="21">IF(K127&gt;0,((J127/K127)*I127),0)</f>
        <v>0</v>
      </c>
    </row>
    <row r="128" spans="2:12" ht="15" x14ac:dyDescent="0.25">
      <c r="B128" s="31" t="s">
        <v>197</v>
      </c>
      <c r="C128" s="277">
        <f>'2 Income Statement'!$B$20</f>
        <v>0</v>
      </c>
      <c r="D128" s="143"/>
      <c r="E128" s="143"/>
      <c r="F128" s="145"/>
      <c r="G128" s="143"/>
      <c r="H128" s="143"/>
      <c r="I128" s="156"/>
      <c r="J128" s="92">
        <f t="shared" si="20"/>
        <v>0</v>
      </c>
      <c r="K128" s="98">
        <f>'1 Enterprises'!S$14</f>
        <v>0</v>
      </c>
      <c r="L128" s="94">
        <f t="shared" si="21"/>
        <v>0</v>
      </c>
    </row>
    <row r="129" spans="2:12" ht="15" x14ac:dyDescent="0.25">
      <c r="B129" s="31" t="s">
        <v>198</v>
      </c>
      <c r="C129" s="277">
        <f>'2 Income Statement'!$B$21</f>
        <v>0</v>
      </c>
      <c r="D129" s="143"/>
      <c r="E129" s="143"/>
      <c r="F129" s="145"/>
      <c r="G129" s="143"/>
      <c r="H129" s="143"/>
      <c r="I129" s="156"/>
      <c r="J129" s="92">
        <f t="shared" si="20"/>
        <v>0</v>
      </c>
      <c r="K129" s="98">
        <f>'1 Enterprises'!T$14</f>
        <v>0</v>
      </c>
      <c r="L129" s="94">
        <f t="shared" si="21"/>
        <v>0</v>
      </c>
    </row>
    <row r="130" spans="2:12" ht="15" x14ac:dyDescent="0.25">
      <c r="B130" s="31" t="s">
        <v>199</v>
      </c>
      <c r="C130" s="277">
        <f>'2 Income Statement'!$B$22</f>
        <v>0</v>
      </c>
      <c r="D130" s="143"/>
      <c r="E130" s="143"/>
      <c r="F130" s="145"/>
      <c r="G130" s="143"/>
      <c r="H130" s="143"/>
      <c r="I130" s="156"/>
      <c r="J130" s="92">
        <f t="shared" si="20"/>
        <v>0</v>
      </c>
      <c r="K130" s="98">
        <f>'1 Enterprises'!U$14</f>
        <v>0</v>
      </c>
      <c r="L130" s="94">
        <f t="shared" si="21"/>
        <v>0</v>
      </c>
    </row>
    <row r="131" spans="2:12" ht="15" x14ac:dyDescent="0.25">
      <c r="B131" s="31" t="s">
        <v>200</v>
      </c>
      <c r="C131" s="277">
        <f>'2 Income Statement'!$B$23</f>
        <v>0</v>
      </c>
      <c r="D131" s="143"/>
      <c r="E131" s="143"/>
      <c r="F131" s="145"/>
      <c r="G131" s="143"/>
      <c r="H131" s="143"/>
      <c r="I131" s="156"/>
      <c r="J131" s="92">
        <f t="shared" si="20"/>
        <v>0</v>
      </c>
      <c r="K131" s="98">
        <f>'1 Enterprises'!V$14</f>
        <v>0</v>
      </c>
      <c r="L131" s="94">
        <f t="shared" si="21"/>
        <v>0</v>
      </c>
    </row>
    <row r="132" spans="2:12" ht="15" x14ac:dyDescent="0.25">
      <c r="B132" s="31" t="s">
        <v>201</v>
      </c>
      <c r="C132" s="277">
        <f>'2 Income Statement'!$B$24</f>
        <v>0</v>
      </c>
      <c r="D132" s="143"/>
      <c r="E132" s="143"/>
      <c r="F132" s="145"/>
      <c r="G132" s="143"/>
      <c r="H132" s="143"/>
      <c r="I132" s="156"/>
      <c r="J132" s="92">
        <f t="shared" si="20"/>
        <v>0</v>
      </c>
      <c r="K132" s="98">
        <f>'1 Enterprises'!W$14</f>
        <v>0</v>
      </c>
      <c r="L132" s="94">
        <f t="shared" si="21"/>
        <v>0</v>
      </c>
    </row>
    <row r="133" spans="2:12" ht="15" x14ac:dyDescent="0.25">
      <c r="B133" s="31" t="s">
        <v>202</v>
      </c>
      <c r="C133" s="277">
        <f>'2 Income Statement'!$B$25</f>
        <v>0</v>
      </c>
      <c r="D133" s="143"/>
      <c r="E133" s="143"/>
      <c r="F133" s="145"/>
      <c r="G133" s="143"/>
      <c r="H133" s="143"/>
      <c r="I133" s="156"/>
      <c r="J133" s="92">
        <f t="shared" si="20"/>
        <v>0</v>
      </c>
      <c r="K133" s="98">
        <f>'1 Enterprises'!X$14</f>
        <v>0</v>
      </c>
      <c r="L133" s="94">
        <f t="shared" si="21"/>
        <v>0</v>
      </c>
    </row>
    <row r="134" spans="2:12" ht="15" x14ac:dyDescent="0.25">
      <c r="B134" s="31" t="s">
        <v>203</v>
      </c>
      <c r="C134" s="277">
        <f>'2 Income Statement'!$B$26</f>
        <v>0</v>
      </c>
      <c r="D134" s="143"/>
      <c r="E134" s="143"/>
      <c r="F134" s="145"/>
      <c r="G134" s="143"/>
      <c r="H134" s="143"/>
      <c r="I134" s="156"/>
      <c r="J134" s="92">
        <f t="shared" si="20"/>
        <v>0</v>
      </c>
      <c r="K134" s="98">
        <f>'1 Enterprises'!Y$14</f>
        <v>0</v>
      </c>
      <c r="L134" s="94">
        <f t="shared" si="21"/>
        <v>0</v>
      </c>
    </row>
    <row r="135" spans="2:12" ht="15" x14ac:dyDescent="0.25">
      <c r="B135" s="31" t="s">
        <v>204</v>
      </c>
      <c r="C135" s="277">
        <f>'2 Income Statement'!$B$27</f>
        <v>0</v>
      </c>
      <c r="D135" s="143"/>
      <c r="E135" s="143"/>
      <c r="F135" s="145"/>
      <c r="G135" s="143"/>
      <c r="H135" s="143"/>
      <c r="I135" s="156"/>
      <c r="J135" s="92">
        <f t="shared" si="20"/>
        <v>0</v>
      </c>
      <c r="K135" s="98">
        <f>'1 Enterprises'!Z$14</f>
        <v>0</v>
      </c>
      <c r="L135" s="94">
        <f t="shared" si="21"/>
        <v>0</v>
      </c>
    </row>
    <row r="136" spans="2:12" ht="15" x14ac:dyDescent="0.25">
      <c r="B136" s="31" t="s">
        <v>205</v>
      </c>
      <c r="C136" s="277">
        <f>'2 Income Statement'!$B$28</f>
        <v>0</v>
      </c>
      <c r="D136" s="143"/>
      <c r="E136" s="143"/>
      <c r="F136" s="145"/>
      <c r="G136" s="143"/>
      <c r="H136" s="143"/>
      <c r="I136" s="156"/>
      <c r="J136" s="92">
        <f t="shared" si="20"/>
        <v>0</v>
      </c>
      <c r="K136" s="98">
        <f>'1 Enterprises'!AA$14</f>
        <v>0</v>
      </c>
      <c r="L136" s="94">
        <f t="shared" si="21"/>
        <v>0</v>
      </c>
    </row>
    <row r="137" spans="2:12" ht="15" x14ac:dyDescent="0.25">
      <c r="B137" s="31" t="s">
        <v>206</v>
      </c>
      <c r="C137" s="277">
        <f>'2 Income Statement'!$B$29</f>
        <v>0</v>
      </c>
      <c r="D137" s="143"/>
      <c r="E137" s="143"/>
      <c r="F137" s="145"/>
      <c r="G137" s="143"/>
      <c r="H137" s="143"/>
      <c r="I137" s="156"/>
      <c r="J137" s="92">
        <f t="shared" si="20"/>
        <v>0</v>
      </c>
      <c r="K137" s="98">
        <f>'1 Enterprises'!AB$14</f>
        <v>0</v>
      </c>
      <c r="L137" s="94">
        <f t="shared" si="21"/>
        <v>0</v>
      </c>
    </row>
    <row r="138" spans="2:12" x14ac:dyDescent="0.2">
      <c r="C138" s="31"/>
      <c r="I138" s="168"/>
    </row>
    <row r="139" spans="2:12" ht="15" x14ac:dyDescent="0.25">
      <c r="C139" s="285" t="s">
        <v>369</v>
      </c>
      <c r="D139" s="286"/>
      <c r="E139" s="286"/>
      <c r="F139" s="286"/>
      <c r="G139" s="286"/>
      <c r="H139" s="286"/>
      <c r="I139" s="286"/>
      <c r="J139" s="286"/>
      <c r="K139" s="286"/>
      <c r="L139" s="287"/>
    </row>
    <row r="140" spans="2:12" ht="15" x14ac:dyDescent="0.25">
      <c r="B140" s="31" t="s">
        <v>62</v>
      </c>
      <c r="C140" s="91">
        <f>'2 Income Statement'!$B$5</f>
        <v>0</v>
      </c>
      <c r="D140" s="143"/>
      <c r="E140" s="143"/>
      <c r="F140" s="145"/>
      <c r="G140" s="143"/>
      <c r="H140" s="143"/>
      <c r="I140" s="156"/>
      <c r="J140" s="92">
        <f>IF(G140&gt;0,(D140*(F140/G140)),0)</f>
        <v>0</v>
      </c>
      <c r="K140" s="93">
        <f>'1 Enterprises'!D$14</f>
        <v>0</v>
      </c>
      <c r="L140" s="94">
        <f>IF(K140&gt;0,((J140/K140)*I140),0)</f>
        <v>0</v>
      </c>
    </row>
    <row r="141" spans="2:12" ht="15" x14ac:dyDescent="0.25">
      <c r="B141" s="31" t="s">
        <v>63</v>
      </c>
      <c r="C141" s="91">
        <f>'2 Income Statement'!$B$6</f>
        <v>0</v>
      </c>
      <c r="D141" s="143"/>
      <c r="E141" s="143"/>
      <c r="F141" s="145"/>
      <c r="G141" s="143"/>
      <c r="H141" s="143"/>
      <c r="I141" s="156"/>
      <c r="J141" s="92">
        <f t="shared" ref="J141:J152" si="22">IF(G141&gt;0,(D141*(F141/G141)),0)</f>
        <v>0</v>
      </c>
      <c r="K141" s="97">
        <f>'1 Enterprises'!E$14</f>
        <v>0</v>
      </c>
      <c r="L141" s="94">
        <f t="shared" ref="L141:L152" si="23">IF(K141&gt;0,((J141/K141)*I141),0)</f>
        <v>0</v>
      </c>
    </row>
    <row r="142" spans="2:12" ht="15" x14ac:dyDescent="0.25">
      <c r="B142" s="31" t="s">
        <v>64</v>
      </c>
      <c r="C142" s="91">
        <f>'2 Income Statement'!$B$7</f>
        <v>0</v>
      </c>
      <c r="D142" s="143"/>
      <c r="E142" s="143"/>
      <c r="F142" s="145"/>
      <c r="G142" s="143"/>
      <c r="H142" s="143"/>
      <c r="I142" s="156"/>
      <c r="J142" s="92">
        <f t="shared" si="22"/>
        <v>0</v>
      </c>
      <c r="K142" s="97">
        <f>'1 Enterprises'!F$14</f>
        <v>0</v>
      </c>
      <c r="L142" s="94">
        <f t="shared" si="23"/>
        <v>0</v>
      </c>
    </row>
    <row r="143" spans="2:12" ht="15" x14ac:dyDescent="0.25">
      <c r="B143" s="31" t="s">
        <v>65</v>
      </c>
      <c r="C143" s="91">
        <f>'2 Income Statement'!$B$8</f>
        <v>0</v>
      </c>
      <c r="D143" s="143"/>
      <c r="E143" s="143"/>
      <c r="F143" s="145"/>
      <c r="G143" s="143"/>
      <c r="H143" s="143"/>
      <c r="I143" s="156"/>
      <c r="J143" s="92">
        <f t="shared" si="22"/>
        <v>0</v>
      </c>
      <c r="K143" s="97">
        <f>'1 Enterprises'!G$14</f>
        <v>0</v>
      </c>
      <c r="L143" s="94">
        <f t="shared" si="23"/>
        <v>0</v>
      </c>
    </row>
    <row r="144" spans="2:12" ht="15" x14ac:dyDescent="0.25">
      <c r="B144" s="31" t="s">
        <v>66</v>
      </c>
      <c r="C144" s="91">
        <f>'2 Income Statement'!$B$9</f>
        <v>0</v>
      </c>
      <c r="D144" s="143"/>
      <c r="E144" s="143"/>
      <c r="F144" s="145"/>
      <c r="G144" s="143"/>
      <c r="H144" s="143"/>
      <c r="I144" s="156"/>
      <c r="J144" s="92">
        <f t="shared" si="22"/>
        <v>0</v>
      </c>
      <c r="K144" s="97">
        <f>'1 Enterprises'!H$14</f>
        <v>0</v>
      </c>
      <c r="L144" s="94">
        <f t="shared" si="23"/>
        <v>0</v>
      </c>
    </row>
    <row r="145" spans="2:12" ht="15" x14ac:dyDescent="0.25">
      <c r="B145" s="31" t="s">
        <v>187</v>
      </c>
      <c r="C145" s="91">
        <f>'2 Income Statement'!$B$10</f>
        <v>0</v>
      </c>
      <c r="D145" s="143"/>
      <c r="E145" s="143"/>
      <c r="F145" s="145"/>
      <c r="G145" s="143"/>
      <c r="H145" s="143"/>
      <c r="I145" s="156"/>
      <c r="J145" s="92">
        <f t="shared" si="22"/>
        <v>0</v>
      </c>
      <c r="K145" s="97">
        <f>'1 Enterprises'!I$14</f>
        <v>0</v>
      </c>
      <c r="L145" s="94">
        <f t="shared" si="23"/>
        <v>0</v>
      </c>
    </row>
    <row r="146" spans="2:12" ht="15" x14ac:dyDescent="0.25">
      <c r="B146" s="31" t="s">
        <v>188</v>
      </c>
      <c r="C146" s="91">
        <f>'2 Income Statement'!$B$11</f>
        <v>0</v>
      </c>
      <c r="D146" s="143"/>
      <c r="E146" s="143"/>
      <c r="F146" s="145"/>
      <c r="G146" s="143"/>
      <c r="H146" s="143"/>
      <c r="I146" s="156"/>
      <c r="J146" s="92">
        <f t="shared" si="22"/>
        <v>0</v>
      </c>
      <c r="K146" s="97">
        <f>'1 Enterprises'!J$14</f>
        <v>0</v>
      </c>
      <c r="L146" s="94">
        <f t="shared" si="23"/>
        <v>0</v>
      </c>
    </row>
    <row r="147" spans="2:12" ht="15" x14ac:dyDescent="0.25">
      <c r="B147" s="31" t="s">
        <v>189</v>
      </c>
      <c r="C147" s="91">
        <f>'2 Income Statement'!$B$12</f>
        <v>0</v>
      </c>
      <c r="D147" s="143"/>
      <c r="E147" s="143"/>
      <c r="F147" s="145"/>
      <c r="G147" s="143"/>
      <c r="H147" s="143"/>
      <c r="I147" s="156"/>
      <c r="J147" s="92">
        <f t="shared" si="22"/>
        <v>0</v>
      </c>
      <c r="K147" s="98">
        <f>'1 Enterprises'!K$14</f>
        <v>0</v>
      </c>
      <c r="L147" s="94">
        <f t="shared" si="23"/>
        <v>0</v>
      </c>
    </row>
    <row r="148" spans="2:12" ht="15" x14ac:dyDescent="0.25">
      <c r="B148" s="31" t="s">
        <v>190</v>
      </c>
      <c r="C148" s="91">
        <f>'2 Income Statement'!$B$13</f>
        <v>0</v>
      </c>
      <c r="D148" s="143"/>
      <c r="E148" s="143"/>
      <c r="F148" s="145"/>
      <c r="G148" s="143"/>
      <c r="H148" s="143"/>
      <c r="I148" s="156"/>
      <c r="J148" s="92">
        <f t="shared" si="22"/>
        <v>0</v>
      </c>
      <c r="K148" s="98">
        <f>'1 Enterprises'!L$14</f>
        <v>0</v>
      </c>
      <c r="L148" s="94">
        <f t="shared" si="23"/>
        <v>0</v>
      </c>
    </row>
    <row r="149" spans="2:12" ht="15" x14ac:dyDescent="0.25">
      <c r="B149" s="31" t="s">
        <v>191</v>
      </c>
      <c r="C149" s="91">
        <f>'2 Income Statement'!$B$14</f>
        <v>0</v>
      </c>
      <c r="D149" s="143"/>
      <c r="E149" s="143"/>
      <c r="F149" s="145"/>
      <c r="G149" s="143"/>
      <c r="H149" s="143"/>
      <c r="I149" s="156"/>
      <c r="J149" s="92">
        <f t="shared" si="22"/>
        <v>0</v>
      </c>
      <c r="K149" s="98">
        <f>'1 Enterprises'!M$14</f>
        <v>0</v>
      </c>
      <c r="L149" s="94">
        <f t="shared" si="23"/>
        <v>0</v>
      </c>
    </row>
    <row r="150" spans="2:12" ht="15" x14ac:dyDescent="0.25">
      <c r="B150" s="31" t="s">
        <v>192</v>
      </c>
      <c r="C150" s="91">
        <f>'2 Income Statement'!$B$15</f>
        <v>0</v>
      </c>
      <c r="D150" s="143"/>
      <c r="E150" s="143"/>
      <c r="F150" s="145"/>
      <c r="G150" s="143"/>
      <c r="H150" s="143"/>
      <c r="I150" s="156"/>
      <c r="J150" s="92">
        <f t="shared" si="22"/>
        <v>0</v>
      </c>
      <c r="K150" s="98">
        <f>'1 Enterprises'!N$14</f>
        <v>0</v>
      </c>
      <c r="L150" s="94">
        <f t="shared" si="23"/>
        <v>0</v>
      </c>
    </row>
    <row r="151" spans="2:12" ht="15" x14ac:dyDescent="0.25">
      <c r="B151" s="31" t="s">
        <v>193</v>
      </c>
      <c r="C151" s="91">
        <f>'2 Income Statement'!$B$16</f>
        <v>0</v>
      </c>
      <c r="D151" s="143"/>
      <c r="E151" s="143"/>
      <c r="F151" s="145"/>
      <c r="G151" s="143"/>
      <c r="H151" s="143"/>
      <c r="I151" s="156"/>
      <c r="J151" s="92">
        <f t="shared" si="22"/>
        <v>0</v>
      </c>
      <c r="K151" s="98">
        <f>'1 Enterprises'!O$14</f>
        <v>0</v>
      </c>
      <c r="L151" s="94">
        <f t="shared" si="23"/>
        <v>0</v>
      </c>
    </row>
    <row r="152" spans="2:12" ht="15" x14ac:dyDescent="0.25">
      <c r="B152" s="31" t="s">
        <v>194</v>
      </c>
      <c r="C152" s="277">
        <f>'2 Income Statement'!$B$17</f>
        <v>0</v>
      </c>
      <c r="D152" s="143"/>
      <c r="E152" s="143"/>
      <c r="F152" s="145"/>
      <c r="G152" s="143"/>
      <c r="H152" s="143"/>
      <c r="I152" s="156"/>
      <c r="J152" s="92">
        <f t="shared" si="22"/>
        <v>0</v>
      </c>
      <c r="K152" s="98">
        <f>'1 Enterprises'!P$14</f>
        <v>0</v>
      </c>
      <c r="L152" s="94">
        <f t="shared" si="23"/>
        <v>0</v>
      </c>
    </row>
    <row r="153" spans="2:12" ht="15" x14ac:dyDescent="0.25">
      <c r="B153" s="31" t="s">
        <v>195</v>
      </c>
      <c r="C153" s="277">
        <f>'2 Income Statement'!$B$18</f>
        <v>0</v>
      </c>
      <c r="D153" s="143"/>
      <c r="E153" s="143"/>
      <c r="F153" s="145"/>
      <c r="G153" s="143"/>
      <c r="H153" s="143"/>
      <c r="I153" s="156"/>
      <c r="J153" s="92">
        <f>IF(G153&gt;0,(D153*(F153/G153)),0)</f>
        <v>0</v>
      </c>
      <c r="K153" s="98">
        <f>'1 Enterprises'!Q$14</f>
        <v>0</v>
      </c>
      <c r="L153" s="94">
        <f>IF(K153&gt;0,((J153/K153)*I153),0)</f>
        <v>0</v>
      </c>
    </row>
    <row r="154" spans="2:12" ht="15" x14ac:dyDescent="0.25">
      <c r="B154" s="31" t="s">
        <v>196</v>
      </c>
      <c r="C154" s="277">
        <f>'2 Income Statement'!$B$19</f>
        <v>0</v>
      </c>
      <c r="D154" s="143"/>
      <c r="E154" s="143"/>
      <c r="F154" s="145"/>
      <c r="G154" s="143"/>
      <c r="H154" s="143"/>
      <c r="I154" s="156"/>
      <c r="J154" s="92">
        <f t="shared" ref="J154:J164" si="24">IF(G154&gt;0,(D154*(F154/G154)),0)</f>
        <v>0</v>
      </c>
      <c r="K154" s="98">
        <f>'1 Enterprises'!R$14</f>
        <v>0</v>
      </c>
      <c r="L154" s="94">
        <f t="shared" ref="L154:L164" si="25">IF(K154&gt;0,((J154/K154)*I154),0)</f>
        <v>0</v>
      </c>
    </row>
    <row r="155" spans="2:12" ht="15" x14ac:dyDescent="0.25">
      <c r="B155" s="31" t="s">
        <v>197</v>
      </c>
      <c r="C155" s="277">
        <f>'2 Income Statement'!$B$20</f>
        <v>0</v>
      </c>
      <c r="D155" s="143"/>
      <c r="E155" s="143"/>
      <c r="F155" s="145"/>
      <c r="G155" s="143"/>
      <c r="H155" s="143"/>
      <c r="I155" s="156"/>
      <c r="J155" s="92">
        <f t="shared" si="24"/>
        <v>0</v>
      </c>
      <c r="K155" s="98">
        <f>'1 Enterprises'!S$14</f>
        <v>0</v>
      </c>
      <c r="L155" s="94">
        <f t="shared" si="25"/>
        <v>0</v>
      </c>
    </row>
    <row r="156" spans="2:12" ht="15" x14ac:dyDescent="0.25">
      <c r="B156" s="31" t="s">
        <v>198</v>
      </c>
      <c r="C156" s="277">
        <f>'2 Income Statement'!$B$21</f>
        <v>0</v>
      </c>
      <c r="D156" s="143"/>
      <c r="E156" s="143"/>
      <c r="F156" s="145"/>
      <c r="G156" s="143"/>
      <c r="H156" s="143"/>
      <c r="I156" s="156"/>
      <c r="J156" s="92">
        <f t="shared" si="24"/>
        <v>0</v>
      </c>
      <c r="K156" s="98">
        <f>'1 Enterprises'!T$14</f>
        <v>0</v>
      </c>
      <c r="L156" s="94">
        <f t="shared" si="25"/>
        <v>0</v>
      </c>
    </row>
    <row r="157" spans="2:12" ht="15" x14ac:dyDescent="0.25">
      <c r="B157" s="31" t="s">
        <v>199</v>
      </c>
      <c r="C157" s="277">
        <f>'2 Income Statement'!$B$22</f>
        <v>0</v>
      </c>
      <c r="D157" s="143"/>
      <c r="E157" s="143"/>
      <c r="F157" s="145"/>
      <c r="G157" s="143"/>
      <c r="H157" s="143"/>
      <c r="I157" s="156"/>
      <c r="J157" s="92">
        <f t="shared" si="24"/>
        <v>0</v>
      </c>
      <c r="K157" s="98">
        <f>'1 Enterprises'!U$14</f>
        <v>0</v>
      </c>
      <c r="L157" s="94">
        <f t="shared" si="25"/>
        <v>0</v>
      </c>
    </row>
    <row r="158" spans="2:12" ht="15" x14ac:dyDescent="0.25">
      <c r="B158" s="31" t="s">
        <v>200</v>
      </c>
      <c r="C158" s="277">
        <f>'2 Income Statement'!$B$23</f>
        <v>0</v>
      </c>
      <c r="D158" s="143"/>
      <c r="E158" s="143"/>
      <c r="F158" s="145"/>
      <c r="G158" s="143"/>
      <c r="H158" s="143"/>
      <c r="I158" s="156"/>
      <c r="J158" s="92">
        <f t="shared" si="24"/>
        <v>0</v>
      </c>
      <c r="K158" s="98">
        <f>'1 Enterprises'!V$14</f>
        <v>0</v>
      </c>
      <c r="L158" s="94">
        <f t="shared" si="25"/>
        <v>0</v>
      </c>
    </row>
    <row r="159" spans="2:12" ht="15" x14ac:dyDescent="0.25">
      <c r="B159" s="31" t="s">
        <v>201</v>
      </c>
      <c r="C159" s="277">
        <f>'2 Income Statement'!$B$24</f>
        <v>0</v>
      </c>
      <c r="D159" s="143"/>
      <c r="E159" s="143"/>
      <c r="F159" s="145"/>
      <c r="G159" s="143"/>
      <c r="H159" s="143"/>
      <c r="I159" s="156"/>
      <c r="J159" s="92">
        <f t="shared" si="24"/>
        <v>0</v>
      </c>
      <c r="K159" s="98">
        <f>'1 Enterprises'!W$14</f>
        <v>0</v>
      </c>
      <c r="L159" s="94">
        <f t="shared" si="25"/>
        <v>0</v>
      </c>
    </row>
    <row r="160" spans="2:12" ht="15" x14ac:dyDescent="0.25">
      <c r="B160" s="31" t="s">
        <v>202</v>
      </c>
      <c r="C160" s="277">
        <f>'2 Income Statement'!$B$25</f>
        <v>0</v>
      </c>
      <c r="D160" s="143"/>
      <c r="E160" s="143"/>
      <c r="F160" s="145"/>
      <c r="G160" s="143"/>
      <c r="H160" s="143"/>
      <c r="I160" s="156"/>
      <c r="J160" s="92">
        <f t="shared" si="24"/>
        <v>0</v>
      </c>
      <c r="K160" s="98">
        <f>'1 Enterprises'!X$14</f>
        <v>0</v>
      </c>
      <c r="L160" s="94">
        <f t="shared" si="25"/>
        <v>0</v>
      </c>
    </row>
    <row r="161" spans="2:12" ht="15" x14ac:dyDescent="0.25">
      <c r="B161" s="31" t="s">
        <v>203</v>
      </c>
      <c r="C161" s="277">
        <f>'2 Income Statement'!$B$26</f>
        <v>0</v>
      </c>
      <c r="D161" s="143"/>
      <c r="E161" s="143"/>
      <c r="F161" s="145"/>
      <c r="G161" s="143"/>
      <c r="H161" s="143"/>
      <c r="I161" s="156"/>
      <c r="J161" s="92">
        <f t="shared" si="24"/>
        <v>0</v>
      </c>
      <c r="K161" s="98">
        <f>'1 Enterprises'!Y$14</f>
        <v>0</v>
      </c>
      <c r="L161" s="94">
        <f t="shared" si="25"/>
        <v>0</v>
      </c>
    </row>
    <row r="162" spans="2:12" ht="15" x14ac:dyDescent="0.25">
      <c r="B162" s="31" t="s">
        <v>204</v>
      </c>
      <c r="C162" s="277">
        <f>'2 Income Statement'!$B$27</f>
        <v>0</v>
      </c>
      <c r="D162" s="143"/>
      <c r="E162" s="143"/>
      <c r="F162" s="145"/>
      <c r="G162" s="143"/>
      <c r="H162" s="143"/>
      <c r="I162" s="156"/>
      <c r="J162" s="92">
        <f t="shared" si="24"/>
        <v>0</v>
      </c>
      <c r="K162" s="98">
        <f>'1 Enterprises'!Z$14</f>
        <v>0</v>
      </c>
      <c r="L162" s="94">
        <f t="shared" si="25"/>
        <v>0</v>
      </c>
    </row>
    <row r="163" spans="2:12" ht="15" x14ac:dyDescent="0.25">
      <c r="B163" s="31" t="s">
        <v>205</v>
      </c>
      <c r="C163" s="277">
        <f>'2 Income Statement'!$B$28</f>
        <v>0</v>
      </c>
      <c r="D163" s="143"/>
      <c r="E163" s="143"/>
      <c r="F163" s="145"/>
      <c r="G163" s="143"/>
      <c r="H163" s="143"/>
      <c r="I163" s="156"/>
      <c r="J163" s="92">
        <f t="shared" si="24"/>
        <v>0</v>
      </c>
      <c r="K163" s="98">
        <f>'1 Enterprises'!AA$14</f>
        <v>0</v>
      </c>
      <c r="L163" s="94">
        <f t="shared" si="25"/>
        <v>0</v>
      </c>
    </row>
    <row r="164" spans="2:12" ht="15" x14ac:dyDescent="0.25">
      <c r="B164" s="31" t="s">
        <v>206</v>
      </c>
      <c r="C164" s="277">
        <f>'2 Income Statement'!$B$29</f>
        <v>0</v>
      </c>
      <c r="D164" s="143"/>
      <c r="E164" s="143"/>
      <c r="F164" s="145"/>
      <c r="G164" s="143"/>
      <c r="H164" s="143"/>
      <c r="I164" s="156"/>
      <c r="J164" s="92">
        <f t="shared" si="24"/>
        <v>0</v>
      </c>
      <c r="K164" s="98">
        <f>'1 Enterprises'!AB$14</f>
        <v>0</v>
      </c>
      <c r="L164" s="94">
        <f t="shared" si="25"/>
        <v>0</v>
      </c>
    </row>
    <row r="165" spans="2:12" x14ac:dyDescent="0.2">
      <c r="C165" s="31"/>
    </row>
    <row r="166" spans="2:12" ht="15" x14ac:dyDescent="0.25">
      <c r="C166" s="285" t="s">
        <v>370</v>
      </c>
      <c r="D166" s="286"/>
      <c r="E166" s="286"/>
      <c r="F166" s="286"/>
      <c r="G166" s="286"/>
      <c r="H166" s="286"/>
      <c r="I166" s="286"/>
      <c r="J166" s="286"/>
      <c r="K166" s="286"/>
      <c r="L166" s="287"/>
    </row>
    <row r="167" spans="2:12" ht="15" x14ac:dyDescent="0.25">
      <c r="B167" s="31" t="s">
        <v>62</v>
      </c>
      <c r="C167" s="91">
        <f>'2 Income Statement'!$B$5</f>
        <v>0</v>
      </c>
      <c r="D167" s="143"/>
      <c r="E167" s="143"/>
      <c r="F167" s="145"/>
      <c r="G167" s="143"/>
      <c r="H167" s="143"/>
      <c r="I167" s="156"/>
      <c r="J167" s="92">
        <f>IF(G167&gt;0,(D167*(F167/G167)),0)</f>
        <v>0</v>
      </c>
      <c r="K167" s="93">
        <f>'1 Enterprises'!D$14</f>
        <v>0</v>
      </c>
      <c r="L167" s="94">
        <f>IF(K167&gt;0,((J167/K167)*I167),0)</f>
        <v>0</v>
      </c>
    </row>
    <row r="168" spans="2:12" ht="15" x14ac:dyDescent="0.25">
      <c r="B168" s="31" t="s">
        <v>63</v>
      </c>
      <c r="C168" s="91">
        <f>'2 Income Statement'!$B$6</f>
        <v>0</v>
      </c>
      <c r="D168" s="143"/>
      <c r="E168" s="143"/>
      <c r="F168" s="145"/>
      <c r="G168" s="143"/>
      <c r="H168" s="143"/>
      <c r="I168" s="156"/>
      <c r="J168" s="92">
        <f t="shared" ref="J168:J179" si="26">IF(G168&gt;0,(D168*(F168/G168)),0)</f>
        <v>0</v>
      </c>
      <c r="K168" s="97">
        <f>'1 Enterprises'!E$14</f>
        <v>0</v>
      </c>
      <c r="L168" s="94">
        <f t="shared" ref="L168:L179" si="27">IF(K168&gt;0,((J168/K168)*I168),0)</f>
        <v>0</v>
      </c>
    </row>
    <row r="169" spans="2:12" ht="15" x14ac:dyDescent="0.25">
      <c r="B169" s="31" t="s">
        <v>64</v>
      </c>
      <c r="C169" s="91">
        <f>'2 Income Statement'!$B$7</f>
        <v>0</v>
      </c>
      <c r="D169" s="143"/>
      <c r="E169" s="143"/>
      <c r="F169" s="145"/>
      <c r="G169" s="143"/>
      <c r="H169" s="143"/>
      <c r="I169" s="156"/>
      <c r="J169" s="92">
        <f t="shared" si="26"/>
        <v>0</v>
      </c>
      <c r="K169" s="97">
        <f>'1 Enterprises'!F$14</f>
        <v>0</v>
      </c>
      <c r="L169" s="94">
        <f t="shared" si="27"/>
        <v>0</v>
      </c>
    </row>
    <row r="170" spans="2:12" ht="15" x14ac:dyDescent="0.25">
      <c r="B170" s="31" t="s">
        <v>65</v>
      </c>
      <c r="C170" s="91">
        <f>'2 Income Statement'!$B$8</f>
        <v>0</v>
      </c>
      <c r="D170" s="143"/>
      <c r="E170" s="143"/>
      <c r="F170" s="145"/>
      <c r="G170" s="143"/>
      <c r="H170" s="143"/>
      <c r="I170" s="156"/>
      <c r="J170" s="92">
        <f t="shared" si="26"/>
        <v>0</v>
      </c>
      <c r="K170" s="97">
        <f>'1 Enterprises'!G$14</f>
        <v>0</v>
      </c>
      <c r="L170" s="94">
        <f t="shared" si="27"/>
        <v>0</v>
      </c>
    </row>
    <row r="171" spans="2:12" ht="15" x14ac:dyDescent="0.25">
      <c r="B171" s="31" t="s">
        <v>66</v>
      </c>
      <c r="C171" s="91">
        <f>'2 Income Statement'!$B$9</f>
        <v>0</v>
      </c>
      <c r="D171" s="143"/>
      <c r="E171" s="143"/>
      <c r="F171" s="145"/>
      <c r="G171" s="143"/>
      <c r="H171" s="143"/>
      <c r="I171" s="156"/>
      <c r="J171" s="92">
        <f t="shared" si="26"/>
        <v>0</v>
      </c>
      <c r="K171" s="97">
        <f>'1 Enterprises'!H$14</f>
        <v>0</v>
      </c>
      <c r="L171" s="94">
        <f t="shared" si="27"/>
        <v>0</v>
      </c>
    </row>
    <row r="172" spans="2:12" ht="15" x14ac:dyDescent="0.25">
      <c r="B172" s="31" t="s">
        <v>187</v>
      </c>
      <c r="C172" s="91">
        <f>'2 Income Statement'!$B$10</f>
        <v>0</v>
      </c>
      <c r="D172" s="143"/>
      <c r="E172" s="143"/>
      <c r="F172" s="145"/>
      <c r="G172" s="143"/>
      <c r="H172" s="143"/>
      <c r="I172" s="156"/>
      <c r="J172" s="92">
        <f t="shared" si="26"/>
        <v>0</v>
      </c>
      <c r="K172" s="97">
        <f>'1 Enterprises'!I$14</f>
        <v>0</v>
      </c>
      <c r="L172" s="94">
        <f t="shared" si="27"/>
        <v>0</v>
      </c>
    </row>
    <row r="173" spans="2:12" ht="15" x14ac:dyDescent="0.25">
      <c r="B173" s="31" t="s">
        <v>188</v>
      </c>
      <c r="C173" s="91">
        <f>'2 Income Statement'!$B$11</f>
        <v>0</v>
      </c>
      <c r="D173" s="143"/>
      <c r="E173" s="143"/>
      <c r="F173" s="145"/>
      <c r="G173" s="143"/>
      <c r="H173" s="143"/>
      <c r="I173" s="156"/>
      <c r="J173" s="92">
        <f t="shared" si="26"/>
        <v>0</v>
      </c>
      <c r="K173" s="97">
        <f>'1 Enterprises'!J$14</f>
        <v>0</v>
      </c>
      <c r="L173" s="94">
        <f t="shared" si="27"/>
        <v>0</v>
      </c>
    </row>
    <row r="174" spans="2:12" ht="15" x14ac:dyDescent="0.25">
      <c r="B174" s="31" t="s">
        <v>189</v>
      </c>
      <c r="C174" s="91">
        <f>'2 Income Statement'!$B$12</f>
        <v>0</v>
      </c>
      <c r="D174" s="143"/>
      <c r="E174" s="143"/>
      <c r="F174" s="145"/>
      <c r="G174" s="143"/>
      <c r="H174" s="143"/>
      <c r="I174" s="156"/>
      <c r="J174" s="92">
        <f t="shared" si="26"/>
        <v>0</v>
      </c>
      <c r="K174" s="98">
        <f>'1 Enterprises'!K$14</f>
        <v>0</v>
      </c>
      <c r="L174" s="94">
        <f t="shared" si="27"/>
        <v>0</v>
      </c>
    </row>
    <row r="175" spans="2:12" ht="15" x14ac:dyDescent="0.25">
      <c r="B175" s="31" t="s">
        <v>190</v>
      </c>
      <c r="C175" s="91">
        <f>'2 Income Statement'!$B$13</f>
        <v>0</v>
      </c>
      <c r="D175" s="143"/>
      <c r="E175" s="143"/>
      <c r="F175" s="145"/>
      <c r="G175" s="143"/>
      <c r="H175" s="143"/>
      <c r="I175" s="156"/>
      <c r="J175" s="92">
        <f t="shared" si="26"/>
        <v>0</v>
      </c>
      <c r="K175" s="98">
        <f>'1 Enterprises'!L$14</f>
        <v>0</v>
      </c>
      <c r="L175" s="94">
        <f t="shared" si="27"/>
        <v>0</v>
      </c>
    </row>
    <row r="176" spans="2:12" ht="15" x14ac:dyDescent="0.25">
      <c r="B176" s="31" t="s">
        <v>191</v>
      </c>
      <c r="C176" s="91">
        <f>'2 Income Statement'!$B$14</f>
        <v>0</v>
      </c>
      <c r="D176" s="143"/>
      <c r="E176" s="143"/>
      <c r="F176" s="145"/>
      <c r="G176" s="143"/>
      <c r="H176" s="143"/>
      <c r="I176" s="156"/>
      <c r="J176" s="92">
        <f t="shared" si="26"/>
        <v>0</v>
      </c>
      <c r="K176" s="98">
        <f>'1 Enterprises'!M$14</f>
        <v>0</v>
      </c>
      <c r="L176" s="94">
        <f t="shared" si="27"/>
        <v>0</v>
      </c>
    </row>
    <row r="177" spans="2:12" ht="15" x14ac:dyDescent="0.25">
      <c r="B177" s="31" t="s">
        <v>192</v>
      </c>
      <c r="C177" s="91">
        <f>'2 Income Statement'!$B$15</f>
        <v>0</v>
      </c>
      <c r="D177" s="143"/>
      <c r="E177" s="143"/>
      <c r="F177" s="145"/>
      <c r="G177" s="143"/>
      <c r="H177" s="143"/>
      <c r="I177" s="156"/>
      <c r="J177" s="92">
        <f t="shared" si="26"/>
        <v>0</v>
      </c>
      <c r="K177" s="98">
        <f>'1 Enterprises'!N$14</f>
        <v>0</v>
      </c>
      <c r="L177" s="94">
        <f t="shared" si="27"/>
        <v>0</v>
      </c>
    </row>
    <row r="178" spans="2:12" ht="15" x14ac:dyDescent="0.25">
      <c r="B178" s="31" t="s">
        <v>193</v>
      </c>
      <c r="C178" s="91">
        <f>'2 Income Statement'!$B$16</f>
        <v>0</v>
      </c>
      <c r="D178" s="143"/>
      <c r="E178" s="143"/>
      <c r="F178" s="145"/>
      <c r="G178" s="143"/>
      <c r="H178" s="143"/>
      <c r="I178" s="156"/>
      <c r="J178" s="92">
        <f t="shared" si="26"/>
        <v>0</v>
      </c>
      <c r="K178" s="98">
        <f>'1 Enterprises'!O$14</f>
        <v>0</v>
      </c>
      <c r="L178" s="94">
        <f t="shared" si="27"/>
        <v>0</v>
      </c>
    </row>
    <row r="179" spans="2:12" ht="15" x14ac:dyDescent="0.25">
      <c r="B179" s="31" t="s">
        <v>194</v>
      </c>
      <c r="C179" s="277">
        <f>'2 Income Statement'!$B$17</f>
        <v>0</v>
      </c>
      <c r="D179" s="143"/>
      <c r="E179" s="143"/>
      <c r="F179" s="145"/>
      <c r="G179" s="143"/>
      <c r="H179" s="143"/>
      <c r="I179" s="156"/>
      <c r="J179" s="92">
        <f t="shared" si="26"/>
        <v>0</v>
      </c>
      <c r="K179" s="98">
        <f>'1 Enterprises'!P$14</f>
        <v>0</v>
      </c>
      <c r="L179" s="94">
        <f t="shared" si="27"/>
        <v>0</v>
      </c>
    </row>
    <row r="180" spans="2:12" ht="15" x14ac:dyDescent="0.25">
      <c r="B180" s="31" t="s">
        <v>195</v>
      </c>
      <c r="C180" s="277">
        <f>'2 Income Statement'!$B$18</f>
        <v>0</v>
      </c>
      <c r="D180" s="143"/>
      <c r="E180" s="143"/>
      <c r="F180" s="145"/>
      <c r="G180" s="143"/>
      <c r="H180" s="143"/>
      <c r="I180" s="156"/>
      <c r="J180" s="92">
        <f>IF(G180&gt;0,(D180*(F180/G180)),0)</f>
        <v>0</v>
      </c>
      <c r="K180" s="98">
        <f>'1 Enterprises'!Q$14</f>
        <v>0</v>
      </c>
      <c r="L180" s="94">
        <f>IF(K180&gt;0,((J180/K180)*I180),0)</f>
        <v>0</v>
      </c>
    </row>
    <row r="181" spans="2:12" ht="15" x14ac:dyDescent="0.25">
      <c r="B181" s="31" t="s">
        <v>196</v>
      </c>
      <c r="C181" s="277">
        <f>'2 Income Statement'!$B$19</f>
        <v>0</v>
      </c>
      <c r="D181" s="143"/>
      <c r="E181" s="143"/>
      <c r="F181" s="145"/>
      <c r="G181" s="143"/>
      <c r="H181" s="143"/>
      <c r="I181" s="156"/>
      <c r="J181" s="92">
        <f t="shared" ref="J181:J191" si="28">IF(G181&gt;0,(D181*(F181/G181)),0)</f>
        <v>0</v>
      </c>
      <c r="K181" s="98">
        <f>'1 Enterprises'!R$14</f>
        <v>0</v>
      </c>
      <c r="L181" s="94">
        <f t="shared" ref="L181:L191" si="29">IF(K181&gt;0,((J181/K181)*I181),0)</f>
        <v>0</v>
      </c>
    </row>
    <row r="182" spans="2:12" ht="15" x14ac:dyDescent="0.25">
      <c r="B182" s="31" t="s">
        <v>197</v>
      </c>
      <c r="C182" s="277">
        <f>'2 Income Statement'!$B$20</f>
        <v>0</v>
      </c>
      <c r="D182" s="143"/>
      <c r="E182" s="143"/>
      <c r="F182" s="145"/>
      <c r="G182" s="143"/>
      <c r="H182" s="143"/>
      <c r="I182" s="156"/>
      <c r="J182" s="92">
        <f t="shared" si="28"/>
        <v>0</v>
      </c>
      <c r="K182" s="98">
        <f>'1 Enterprises'!S$14</f>
        <v>0</v>
      </c>
      <c r="L182" s="94">
        <f t="shared" si="29"/>
        <v>0</v>
      </c>
    </row>
    <row r="183" spans="2:12" ht="15" x14ac:dyDescent="0.25">
      <c r="B183" s="31" t="s">
        <v>198</v>
      </c>
      <c r="C183" s="277">
        <f>'2 Income Statement'!$B$21</f>
        <v>0</v>
      </c>
      <c r="D183" s="143"/>
      <c r="E183" s="143"/>
      <c r="F183" s="145"/>
      <c r="G183" s="143"/>
      <c r="H183" s="143"/>
      <c r="I183" s="156"/>
      <c r="J183" s="92">
        <f t="shared" si="28"/>
        <v>0</v>
      </c>
      <c r="K183" s="98">
        <f>'1 Enterprises'!T$14</f>
        <v>0</v>
      </c>
      <c r="L183" s="94">
        <f t="shared" si="29"/>
        <v>0</v>
      </c>
    </row>
    <row r="184" spans="2:12" ht="15" x14ac:dyDescent="0.25">
      <c r="B184" s="31" t="s">
        <v>199</v>
      </c>
      <c r="C184" s="277">
        <f>'2 Income Statement'!$B$22</f>
        <v>0</v>
      </c>
      <c r="D184" s="143"/>
      <c r="E184" s="143"/>
      <c r="F184" s="145"/>
      <c r="G184" s="143"/>
      <c r="H184" s="143"/>
      <c r="I184" s="156"/>
      <c r="J184" s="92">
        <f t="shared" si="28"/>
        <v>0</v>
      </c>
      <c r="K184" s="98">
        <f>'1 Enterprises'!U$14</f>
        <v>0</v>
      </c>
      <c r="L184" s="94">
        <f t="shared" si="29"/>
        <v>0</v>
      </c>
    </row>
    <row r="185" spans="2:12" ht="15" x14ac:dyDescent="0.25">
      <c r="B185" s="31" t="s">
        <v>200</v>
      </c>
      <c r="C185" s="277">
        <f>'2 Income Statement'!$B$23</f>
        <v>0</v>
      </c>
      <c r="D185" s="143"/>
      <c r="E185" s="143"/>
      <c r="F185" s="145"/>
      <c r="G185" s="143"/>
      <c r="H185" s="143"/>
      <c r="I185" s="156"/>
      <c r="J185" s="92">
        <f t="shared" si="28"/>
        <v>0</v>
      </c>
      <c r="K185" s="98">
        <f>'1 Enterprises'!V$14</f>
        <v>0</v>
      </c>
      <c r="L185" s="94">
        <f t="shared" si="29"/>
        <v>0</v>
      </c>
    </row>
    <row r="186" spans="2:12" ht="15" x14ac:dyDescent="0.25">
      <c r="B186" s="31" t="s">
        <v>201</v>
      </c>
      <c r="C186" s="277">
        <f>'2 Income Statement'!$B$24</f>
        <v>0</v>
      </c>
      <c r="D186" s="143"/>
      <c r="E186" s="143"/>
      <c r="F186" s="145"/>
      <c r="G186" s="143"/>
      <c r="H186" s="143"/>
      <c r="I186" s="156"/>
      <c r="J186" s="92">
        <f t="shared" si="28"/>
        <v>0</v>
      </c>
      <c r="K186" s="98">
        <f>'1 Enterprises'!W$14</f>
        <v>0</v>
      </c>
      <c r="L186" s="94">
        <f t="shared" si="29"/>
        <v>0</v>
      </c>
    </row>
    <row r="187" spans="2:12" ht="15" x14ac:dyDescent="0.25">
      <c r="B187" s="31" t="s">
        <v>202</v>
      </c>
      <c r="C187" s="277">
        <f>'2 Income Statement'!$B$25</f>
        <v>0</v>
      </c>
      <c r="D187" s="143"/>
      <c r="E187" s="143"/>
      <c r="F187" s="145"/>
      <c r="G187" s="143"/>
      <c r="H187" s="143"/>
      <c r="I187" s="156"/>
      <c r="J187" s="92">
        <f t="shared" si="28"/>
        <v>0</v>
      </c>
      <c r="K187" s="98">
        <f>'1 Enterprises'!X$14</f>
        <v>0</v>
      </c>
      <c r="L187" s="94">
        <f t="shared" si="29"/>
        <v>0</v>
      </c>
    </row>
    <row r="188" spans="2:12" ht="15" x14ac:dyDescent="0.25">
      <c r="B188" s="31" t="s">
        <v>203</v>
      </c>
      <c r="C188" s="277">
        <f>'2 Income Statement'!$B$26</f>
        <v>0</v>
      </c>
      <c r="D188" s="143"/>
      <c r="E188" s="143"/>
      <c r="F188" s="145"/>
      <c r="G188" s="143"/>
      <c r="H188" s="143"/>
      <c r="I188" s="156"/>
      <c r="J188" s="92">
        <f t="shared" si="28"/>
        <v>0</v>
      </c>
      <c r="K188" s="98">
        <f>'1 Enterprises'!Y$14</f>
        <v>0</v>
      </c>
      <c r="L188" s="94">
        <f t="shared" si="29"/>
        <v>0</v>
      </c>
    </row>
    <row r="189" spans="2:12" ht="15" x14ac:dyDescent="0.25">
      <c r="B189" s="31" t="s">
        <v>204</v>
      </c>
      <c r="C189" s="277">
        <f>'2 Income Statement'!$B$27</f>
        <v>0</v>
      </c>
      <c r="D189" s="143"/>
      <c r="E189" s="143"/>
      <c r="F189" s="145"/>
      <c r="G189" s="143"/>
      <c r="H189" s="143"/>
      <c r="I189" s="156"/>
      <c r="J189" s="92">
        <f t="shared" si="28"/>
        <v>0</v>
      </c>
      <c r="K189" s="98">
        <f>'1 Enterprises'!Z$14</f>
        <v>0</v>
      </c>
      <c r="L189" s="94">
        <f t="shared" si="29"/>
        <v>0</v>
      </c>
    </row>
    <row r="190" spans="2:12" ht="15" x14ac:dyDescent="0.25">
      <c r="B190" s="31" t="s">
        <v>205</v>
      </c>
      <c r="C190" s="277">
        <f>'2 Income Statement'!$B$28</f>
        <v>0</v>
      </c>
      <c r="D190" s="143"/>
      <c r="E190" s="143"/>
      <c r="F190" s="145"/>
      <c r="G190" s="143"/>
      <c r="H190" s="143"/>
      <c r="I190" s="156"/>
      <c r="J190" s="92">
        <f t="shared" si="28"/>
        <v>0</v>
      </c>
      <c r="K190" s="98">
        <f>'1 Enterprises'!AA$14</f>
        <v>0</v>
      </c>
      <c r="L190" s="94">
        <f t="shared" si="29"/>
        <v>0</v>
      </c>
    </row>
    <row r="191" spans="2:12" ht="15" x14ac:dyDescent="0.25">
      <c r="B191" s="31" t="s">
        <v>206</v>
      </c>
      <c r="C191" s="277">
        <f>'2 Income Statement'!$B$29</f>
        <v>0</v>
      </c>
      <c r="D191" s="143"/>
      <c r="E191" s="143"/>
      <c r="F191" s="145"/>
      <c r="G191" s="143"/>
      <c r="H191" s="143"/>
      <c r="I191" s="156"/>
      <c r="J191" s="92">
        <f t="shared" si="28"/>
        <v>0</v>
      </c>
      <c r="K191" s="98">
        <f>'1 Enterprises'!AB$14</f>
        <v>0</v>
      </c>
      <c r="L191" s="94">
        <f t="shared" si="29"/>
        <v>0</v>
      </c>
    </row>
    <row r="192" spans="2:12" x14ac:dyDescent="0.2">
      <c r="C192" s="31"/>
    </row>
    <row r="193" spans="2:12" ht="15" x14ac:dyDescent="0.25">
      <c r="C193" s="285" t="s">
        <v>365</v>
      </c>
      <c r="D193" s="286"/>
      <c r="E193" s="286"/>
      <c r="F193" s="286"/>
      <c r="G193" s="286"/>
      <c r="H193" s="286"/>
      <c r="I193" s="286"/>
      <c r="J193" s="286"/>
      <c r="K193" s="286"/>
      <c r="L193" s="287"/>
    </row>
    <row r="194" spans="2:12" ht="15" x14ac:dyDescent="0.25">
      <c r="B194" s="31" t="s">
        <v>62</v>
      </c>
      <c r="C194" s="91">
        <f>'2 Income Statement'!$B$5</f>
        <v>0</v>
      </c>
      <c r="D194" s="143"/>
      <c r="E194" s="143"/>
      <c r="F194" s="145"/>
      <c r="G194" s="143"/>
      <c r="H194" s="143"/>
      <c r="I194" s="156"/>
      <c r="J194" s="92">
        <f>IF(G194&gt;0,(D194*(F194/G194)),0)</f>
        <v>0</v>
      </c>
      <c r="K194" s="93">
        <f>'1 Enterprises'!D$14</f>
        <v>0</v>
      </c>
      <c r="L194" s="94">
        <f>IF(K194&gt;0,((J194/K194)*I194),0)</f>
        <v>0</v>
      </c>
    </row>
    <row r="195" spans="2:12" ht="15" x14ac:dyDescent="0.25">
      <c r="B195" s="31" t="s">
        <v>63</v>
      </c>
      <c r="C195" s="91">
        <f>'2 Income Statement'!$B$6</f>
        <v>0</v>
      </c>
      <c r="D195" s="143"/>
      <c r="E195" s="143"/>
      <c r="F195" s="145"/>
      <c r="G195" s="143"/>
      <c r="H195" s="143"/>
      <c r="I195" s="156"/>
      <c r="J195" s="92">
        <f t="shared" ref="J195:J206" si="30">IF(G195&gt;0,(D195*(F195/G195)),0)</f>
        <v>0</v>
      </c>
      <c r="K195" s="97">
        <f>'1 Enterprises'!E$14</f>
        <v>0</v>
      </c>
      <c r="L195" s="94">
        <f t="shared" ref="L195:L206" si="31">IF(K195&gt;0,((J195/K195)*I195),0)</f>
        <v>0</v>
      </c>
    </row>
    <row r="196" spans="2:12" ht="15" x14ac:dyDescent="0.25">
      <c r="B196" s="31" t="s">
        <v>64</v>
      </c>
      <c r="C196" s="91">
        <f>'2 Income Statement'!$B$7</f>
        <v>0</v>
      </c>
      <c r="D196" s="143"/>
      <c r="E196" s="143"/>
      <c r="F196" s="145"/>
      <c r="G196" s="143"/>
      <c r="H196" s="143"/>
      <c r="I196" s="156"/>
      <c r="J196" s="92">
        <f t="shared" si="30"/>
        <v>0</v>
      </c>
      <c r="K196" s="97">
        <f>'1 Enterprises'!F$14</f>
        <v>0</v>
      </c>
      <c r="L196" s="94">
        <f t="shared" si="31"/>
        <v>0</v>
      </c>
    </row>
    <row r="197" spans="2:12" ht="15" x14ac:dyDescent="0.25">
      <c r="B197" s="31" t="s">
        <v>65</v>
      </c>
      <c r="C197" s="91">
        <f>'2 Income Statement'!$B$8</f>
        <v>0</v>
      </c>
      <c r="D197" s="143"/>
      <c r="E197" s="143"/>
      <c r="F197" s="145"/>
      <c r="G197" s="143"/>
      <c r="H197" s="143"/>
      <c r="I197" s="156"/>
      <c r="J197" s="92">
        <f t="shared" si="30"/>
        <v>0</v>
      </c>
      <c r="K197" s="97">
        <f>'1 Enterprises'!G$14</f>
        <v>0</v>
      </c>
      <c r="L197" s="94">
        <f t="shared" si="31"/>
        <v>0</v>
      </c>
    </row>
    <row r="198" spans="2:12" ht="15" x14ac:dyDescent="0.25">
      <c r="B198" s="31" t="s">
        <v>66</v>
      </c>
      <c r="C198" s="91">
        <f>'2 Income Statement'!$B$9</f>
        <v>0</v>
      </c>
      <c r="D198" s="143"/>
      <c r="E198" s="143"/>
      <c r="F198" s="145"/>
      <c r="G198" s="143"/>
      <c r="H198" s="143"/>
      <c r="I198" s="156"/>
      <c r="J198" s="92">
        <f t="shared" si="30"/>
        <v>0</v>
      </c>
      <c r="K198" s="97">
        <f>'1 Enterprises'!H$14</f>
        <v>0</v>
      </c>
      <c r="L198" s="94">
        <f t="shared" si="31"/>
        <v>0</v>
      </c>
    </row>
    <row r="199" spans="2:12" ht="15" x14ac:dyDescent="0.25">
      <c r="B199" s="31" t="s">
        <v>187</v>
      </c>
      <c r="C199" s="91">
        <f>'2 Income Statement'!$B$10</f>
        <v>0</v>
      </c>
      <c r="D199" s="143"/>
      <c r="E199" s="143"/>
      <c r="F199" s="145"/>
      <c r="G199" s="143"/>
      <c r="H199" s="143"/>
      <c r="I199" s="156"/>
      <c r="J199" s="92">
        <f t="shared" si="30"/>
        <v>0</v>
      </c>
      <c r="K199" s="97">
        <f>'1 Enterprises'!I$14</f>
        <v>0</v>
      </c>
      <c r="L199" s="94">
        <f t="shared" si="31"/>
        <v>0</v>
      </c>
    </row>
    <row r="200" spans="2:12" ht="15" x14ac:dyDescent="0.25">
      <c r="B200" s="31" t="s">
        <v>188</v>
      </c>
      <c r="C200" s="91">
        <f>'2 Income Statement'!$B$11</f>
        <v>0</v>
      </c>
      <c r="D200" s="143"/>
      <c r="E200" s="143"/>
      <c r="F200" s="145"/>
      <c r="G200" s="143"/>
      <c r="H200" s="143"/>
      <c r="I200" s="156"/>
      <c r="J200" s="92">
        <f t="shared" si="30"/>
        <v>0</v>
      </c>
      <c r="K200" s="97">
        <f>'1 Enterprises'!J$14</f>
        <v>0</v>
      </c>
      <c r="L200" s="94">
        <f t="shared" si="31"/>
        <v>0</v>
      </c>
    </row>
    <row r="201" spans="2:12" ht="15" x14ac:dyDescent="0.25">
      <c r="B201" s="31" t="s">
        <v>189</v>
      </c>
      <c r="C201" s="91">
        <f>'2 Income Statement'!$B$12</f>
        <v>0</v>
      </c>
      <c r="D201" s="143"/>
      <c r="E201" s="143"/>
      <c r="F201" s="145"/>
      <c r="G201" s="143"/>
      <c r="H201" s="143"/>
      <c r="I201" s="156"/>
      <c r="J201" s="92">
        <f t="shared" si="30"/>
        <v>0</v>
      </c>
      <c r="K201" s="98">
        <f>'1 Enterprises'!K$14</f>
        <v>0</v>
      </c>
      <c r="L201" s="94">
        <f t="shared" si="31"/>
        <v>0</v>
      </c>
    </row>
    <row r="202" spans="2:12" ht="15" x14ac:dyDescent="0.25">
      <c r="B202" s="31" t="s">
        <v>190</v>
      </c>
      <c r="C202" s="91">
        <f>'2 Income Statement'!$B$13</f>
        <v>0</v>
      </c>
      <c r="D202" s="143"/>
      <c r="E202" s="143"/>
      <c r="F202" s="145"/>
      <c r="G202" s="143"/>
      <c r="H202" s="143"/>
      <c r="I202" s="156"/>
      <c r="J202" s="92">
        <f t="shared" si="30"/>
        <v>0</v>
      </c>
      <c r="K202" s="98">
        <f>'1 Enterprises'!L$14</f>
        <v>0</v>
      </c>
      <c r="L202" s="94">
        <f t="shared" si="31"/>
        <v>0</v>
      </c>
    </row>
    <row r="203" spans="2:12" ht="15" x14ac:dyDescent="0.25">
      <c r="B203" s="31" t="s">
        <v>191</v>
      </c>
      <c r="C203" s="91">
        <f>'2 Income Statement'!$B$14</f>
        <v>0</v>
      </c>
      <c r="D203" s="143"/>
      <c r="E203" s="143"/>
      <c r="F203" s="145"/>
      <c r="G203" s="143"/>
      <c r="H203" s="143"/>
      <c r="I203" s="156"/>
      <c r="J203" s="92">
        <f t="shared" si="30"/>
        <v>0</v>
      </c>
      <c r="K203" s="98">
        <f>'1 Enterprises'!M$14</f>
        <v>0</v>
      </c>
      <c r="L203" s="94">
        <f t="shared" si="31"/>
        <v>0</v>
      </c>
    </row>
    <row r="204" spans="2:12" ht="15" x14ac:dyDescent="0.25">
      <c r="B204" s="31" t="s">
        <v>192</v>
      </c>
      <c r="C204" s="91">
        <f>'2 Income Statement'!$B$15</f>
        <v>0</v>
      </c>
      <c r="D204" s="143"/>
      <c r="E204" s="143"/>
      <c r="F204" s="145"/>
      <c r="G204" s="143"/>
      <c r="H204" s="143"/>
      <c r="I204" s="156"/>
      <c r="J204" s="92">
        <f t="shared" si="30"/>
        <v>0</v>
      </c>
      <c r="K204" s="98">
        <f>'1 Enterprises'!N$14</f>
        <v>0</v>
      </c>
      <c r="L204" s="94">
        <f t="shared" si="31"/>
        <v>0</v>
      </c>
    </row>
    <row r="205" spans="2:12" ht="15" x14ac:dyDescent="0.25">
      <c r="B205" s="31" t="s">
        <v>193</v>
      </c>
      <c r="C205" s="91">
        <f>'2 Income Statement'!$B$16</f>
        <v>0</v>
      </c>
      <c r="D205" s="143"/>
      <c r="E205" s="143"/>
      <c r="F205" s="145"/>
      <c r="G205" s="143"/>
      <c r="H205" s="143"/>
      <c r="I205" s="156"/>
      <c r="J205" s="92">
        <f t="shared" si="30"/>
        <v>0</v>
      </c>
      <c r="K205" s="98">
        <f>'1 Enterprises'!O$14</f>
        <v>0</v>
      </c>
      <c r="L205" s="94">
        <f t="shared" si="31"/>
        <v>0</v>
      </c>
    </row>
    <row r="206" spans="2:12" ht="15" x14ac:dyDescent="0.25">
      <c r="B206" s="31" t="s">
        <v>194</v>
      </c>
      <c r="C206" s="277">
        <f>'2 Income Statement'!$B$17</f>
        <v>0</v>
      </c>
      <c r="D206" s="143"/>
      <c r="E206" s="143"/>
      <c r="F206" s="145"/>
      <c r="G206" s="143"/>
      <c r="H206" s="143"/>
      <c r="I206" s="156"/>
      <c r="J206" s="92">
        <f t="shared" si="30"/>
        <v>0</v>
      </c>
      <c r="K206" s="98">
        <f>'1 Enterprises'!P$14</f>
        <v>0</v>
      </c>
      <c r="L206" s="94">
        <f t="shared" si="31"/>
        <v>0</v>
      </c>
    </row>
    <row r="207" spans="2:12" ht="15" x14ac:dyDescent="0.25">
      <c r="B207" s="31" t="s">
        <v>195</v>
      </c>
      <c r="C207" s="277">
        <f>'2 Income Statement'!$B$18</f>
        <v>0</v>
      </c>
      <c r="D207" s="143"/>
      <c r="E207" s="143"/>
      <c r="F207" s="145"/>
      <c r="G207" s="143"/>
      <c r="H207" s="143"/>
      <c r="I207" s="156"/>
      <c r="J207" s="92">
        <f>IF(G207&gt;0,(D207*(F207/G207)),0)</f>
        <v>0</v>
      </c>
      <c r="K207" s="98">
        <f>'1 Enterprises'!Q$14</f>
        <v>0</v>
      </c>
      <c r="L207" s="94">
        <f>IF(K207&gt;0,((J207/K207)*I207),0)</f>
        <v>0</v>
      </c>
    </row>
    <row r="208" spans="2:12" ht="15" x14ac:dyDescent="0.25">
      <c r="B208" s="31" t="s">
        <v>196</v>
      </c>
      <c r="C208" s="277">
        <f>'2 Income Statement'!$B$19</f>
        <v>0</v>
      </c>
      <c r="D208" s="143"/>
      <c r="E208" s="143"/>
      <c r="F208" s="145"/>
      <c r="G208" s="143"/>
      <c r="H208" s="143"/>
      <c r="I208" s="156"/>
      <c r="J208" s="92">
        <f t="shared" ref="J208:J218" si="32">IF(G208&gt;0,(D208*(F208/G208)),0)</f>
        <v>0</v>
      </c>
      <c r="K208" s="98">
        <f>'1 Enterprises'!R$14</f>
        <v>0</v>
      </c>
      <c r="L208" s="94">
        <f t="shared" ref="L208:L218" si="33">IF(K208&gt;0,((J208/K208)*I208),0)</f>
        <v>0</v>
      </c>
    </row>
    <row r="209" spans="2:12" ht="15" x14ac:dyDescent="0.25">
      <c r="B209" s="31" t="s">
        <v>197</v>
      </c>
      <c r="C209" s="277">
        <f>'2 Income Statement'!$B$20</f>
        <v>0</v>
      </c>
      <c r="D209" s="143"/>
      <c r="E209" s="143"/>
      <c r="F209" s="145"/>
      <c r="G209" s="143"/>
      <c r="H209" s="143"/>
      <c r="I209" s="156"/>
      <c r="J209" s="92">
        <f t="shared" si="32"/>
        <v>0</v>
      </c>
      <c r="K209" s="98">
        <f>'1 Enterprises'!S$14</f>
        <v>0</v>
      </c>
      <c r="L209" s="94">
        <f t="shared" si="33"/>
        <v>0</v>
      </c>
    </row>
    <row r="210" spans="2:12" ht="15" x14ac:dyDescent="0.25">
      <c r="B210" s="31" t="s">
        <v>198</v>
      </c>
      <c r="C210" s="277">
        <f>'2 Income Statement'!$B$21</f>
        <v>0</v>
      </c>
      <c r="D210" s="143"/>
      <c r="E210" s="143"/>
      <c r="F210" s="145"/>
      <c r="G210" s="143"/>
      <c r="H210" s="143"/>
      <c r="I210" s="156"/>
      <c r="J210" s="92">
        <f t="shared" si="32"/>
        <v>0</v>
      </c>
      <c r="K210" s="98">
        <f>'1 Enterprises'!T$14</f>
        <v>0</v>
      </c>
      <c r="L210" s="94">
        <f t="shared" si="33"/>
        <v>0</v>
      </c>
    </row>
    <row r="211" spans="2:12" ht="15" x14ac:dyDescent="0.25">
      <c r="B211" s="31" t="s">
        <v>199</v>
      </c>
      <c r="C211" s="277">
        <f>'2 Income Statement'!$B$22</f>
        <v>0</v>
      </c>
      <c r="D211" s="143"/>
      <c r="E211" s="143"/>
      <c r="F211" s="145"/>
      <c r="G211" s="143"/>
      <c r="H211" s="143"/>
      <c r="I211" s="156"/>
      <c r="J211" s="92">
        <f t="shared" si="32"/>
        <v>0</v>
      </c>
      <c r="K211" s="98">
        <f>'1 Enterprises'!U$14</f>
        <v>0</v>
      </c>
      <c r="L211" s="94">
        <f t="shared" si="33"/>
        <v>0</v>
      </c>
    </row>
    <row r="212" spans="2:12" ht="15" x14ac:dyDescent="0.25">
      <c r="B212" s="31" t="s">
        <v>200</v>
      </c>
      <c r="C212" s="277">
        <f>'2 Income Statement'!$B$23</f>
        <v>0</v>
      </c>
      <c r="D212" s="143"/>
      <c r="E212" s="143"/>
      <c r="F212" s="145"/>
      <c r="G212" s="143"/>
      <c r="H212" s="143"/>
      <c r="I212" s="156"/>
      <c r="J212" s="92">
        <f t="shared" si="32"/>
        <v>0</v>
      </c>
      <c r="K212" s="98">
        <f>'1 Enterprises'!V$14</f>
        <v>0</v>
      </c>
      <c r="L212" s="94">
        <f t="shared" si="33"/>
        <v>0</v>
      </c>
    </row>
    <row r="213" spans="2:12" ht="15" x14ac:dyDescent="0.25">
      <c r="B213" s="31" t="s">
        <v>201</v>
      </c>
      <c r="C213" s="277">
        <f>'2 Income Statement'!$B$24</f>
        <v>0</v>
      </c>
      <c r="D213" s="143"/>
      <c r="E213" s="143"/>
      <c r="F213" s="145"/>
      <c r="G213" s="143"/>
      <c r="H213" s="143"/>
      <c r="I213" s="156"/>
      <c r="J213" s="92">
        <f t="shared" si="32"/>
        <v>0</v>
      </c>
      <c r="K213" s="98">
        <f>'1 Enterprises'!W$14</f>
        <v>0</v>
      </c>
      <c r="L213" s="94">
        <f t="shared" si="33"/>
        <v>0</v>
      </c>
    </row>
    <row r="214" spans="2:12" ht="15" x14ac:dyDescent="0.25">
      <c r="B214" s="31" t="s">
        <v>202</v>
      </c>
      <c r="C214" s="277">
        <f>'2 Income Statement'!$B$25</f>
        <v>0</v>
      </c>
      <c r="D214" s="143"/>
      <c r="E214" s="143"/>
      <c r="F214" s="145"/>
      <c r="G214" s="143"/>
      <c r="H214" s="143"/>
      <c r="I214" s="156"/>
      <c r="J214" s="92">
        <f t="shared" si="32"/>
        <v>0</v>
      </c>
      <c r="K214" s="98">
        <f>'1 Enterprises'!X$14</f>
        <v>0</v>
      </c>
      <c r="L214" s="94">
        <f t="shared" si="33"/>
        <v>0</v>
      </c>
    </row>
    <row r="215" spans="2:12" ht="15" x14ac:dyDescent="0.25">
      <c r="B215" s="31" t="s">
        <v>203</v>
      </c>
      <c r="C215" s="277">
        <f>'2 Income Statement'!$B$26</f>
        <v>0</v>
      </c>
      <c r="D215" s="143"/>
      <c r="E215" s="143"/>
      <c r="F215" s="145"/>
      <c r="G215" s="143"/>
      <c r="H215" s="143"/>
      <c r="I215" s="156"/>
      <c r="J215" s="92">
        <f t="shared" si="32"/>
        <v>0</v>
      </c>
      <c r="K215" s="98">
        <f>'1 Enterprises'!Y$14</f>
        <v>0</v>
      </c>
      <c r="L215" s="94">
        <f t="shared" si="33"/>
        <v>0</v>
      </c>
    </row>
    <row r="216" spans="2:12" ht="15" x14ac:dyDescent="0.25">
      <c r="B216" s="31" t="s">
        <v>204</v>
      </c>
      <c r="C216" s="277">
        <f>'2 Income Statement'!$B$27</f>
        <v>0</v>
      </c>
      <c r="D216" s="143"/>
      <c r="E216" s="143"/>
      <c r="F216" s="145"/>
      <c r="G216" s="143"/>
      <c r="H216" s="143"/>
      <c r="I216" s="156"/>
      <c r="J216" s="92">
        <f t="shared" si="32"/>
        <v>0</v>
      </c>
      <c r="K216" s="98">
        <f>'1 Enterprises'!Z$14</f>
        <v>0</v>
      </c>
      <c r="L216" s="94">
        <f t="shared" si="33"/>
        <v>0</v>
      </c>
    </row>
    <row r="217" spans="2:12" ht="15" x14ac:dyDescent="0.25">
      <c r="B217" s="31" t="s">
        <v>205</v>
      </c>
      <c r="C217" s="277">
        <f>'2 Income Statement'!$B$28</f>
        <v>0</v>
      </c>
      <c r="D217" s="143"/>
      <c r="E217" s="143"/>
      <c r="F217" s="145"/>
      <c r="G217" s="143"/>
      <c r="H217" s="143"/>
      <c r="I217" s="156"/>
      <c r="J217" s="92">
        <f t="shared" si="32"/>
        <v>0</v>
      </c>
      <c r="K217" s="98">
        <f>'1 Enterprises'!AA$14</f>
        <v>0</v>
      </c>
      <c r="L217" s="94">
        <f t="shared" si="33"/>
        <v>0</v>
      </c>
    </row>
    <row r="218" spans="2:12" ht="15" x14ac:dyDescent="0.25">
      <c r="B218" s="31" t="s">
        <v>206</v>
      </c>
      <c r="C218" s="277">
        <f>'2 Income Statement'!$B$29</f>
        <v>0</v>
      </c>
      <c r="D218" s="143"/>
      <c r="E218" s="143"/>
      <c r="F218" s="145"/>
      <c r="G218" s="143"/>
      <c r="H218" s="143"/>
      <c r="I218" s="156"/>
      <c r="J218" s="92">
        <f t="shared" si="32"/>
        <v>0</v>
      </c>
      <c r="K218" s="98">
        <f>'1 Enterprises'!AB$14</f>
        <v>0</v>
      </c>
      <c r="L218" s="94">
        <f t="shared" si="33"/>
        <v>0</v>
      </c>
    </row>
    <row r="219" spans="2:12" x14ac:dyDescent="0.2">
      <c r="C219" s="31"/>
    </row>
    <row r="220" spans="2:12" ht="15" x14ac:dyDescent="0.25">
      <c r="C220" s="285" t="s">
        <v>366</v>
      </c>
      <c r="D220" s="286"/>
      <c r="E220" s="286"/>
      <c r="F220" s="286"/>
      <c r="G220" s="286"/>
      <c r="H220" s="286"/>
      <c r="I220" s="286"/>
      <c r="J220" s="286"/>
      <c r="K220" s="286"/>
      <c r="L220" s="287"/>
    </row>
    <row r="221" spans="2:12" ht="15" x14ac:dyDescent="0.25">
      <c r="B221" s="31" t="s">
        <v>62</v>
      </c>
      <c r="C221" s="91">
        <f>'2 Income Statement'!$B$5</f>
        <v>0</v>
      </c>
      <c r="D221" s="143"/>
      <c r="E221" s="143"/>
      <c r="F221" s="145"/>
      <c r="G221" s="143"/>
      <c r="H221" s="143"/>
      <c r="I221" s="156"/>
      <c r="J221" s="92">
        <f>IF(G221&gt;0,(D221*(F221/G221)),0)</f>
        <v>0</v>
      </c>
      <c r="K221" s="93">
        <f>'1 Enterprises'!D$14</f>
        <v>0</v>
      </c>
      <c r="L221" s="94">
        <f>IF(K221&gt;0,((J221/K221)*I221),0)</f>
        <v>0</v>
      </c>
    </row>
    <row r="222" spans="2:12" ht="15" x14ac:dyDescent="0.25">
      <c r="B222" s="31" t="s">
        <v>63</v>
      </c>
      <c r="C222" s="91">
        <f>'2 Income Statement'!$B$6</f>
        <v>0</v>
      </c>
      <c r="D222" s="143"/>
      <c r="E222" s="143"/>
      <c r="F222" s="145"/>
      <c r="G222" s="143"/>
      <c r="H222" s="143"/>
      <c r="I222" s="156"/>
      <c r="J222" s="92">
        <f t="shared" ref="J222:J233" si="34">IF(G222&gt;0,(D222*(F222/G222)),0)</f>
        <v>0</v>
      </c>
      <c r="K222" s="97">
        <f>'1 Enterprises'!E$14</f>
        <v>0</v>
      </c>
      <c r="L222" s="94">
        <f t="shared" ref="L222:L233" si="35">IF(K222&gt;0,((J222/K222)*I222),0)</f>
        <v>0</v>
      </c>
    </row>
    <row r="223" spans="2:12" ht="15" x14ac:dyDescent="0.25">
      <c r="B223" s="31" t="s">
        <v>64</v>
      </c>
      <c r="C223" s="91">
        <f>'2 Income Statement'!$B$7</f>
        <v>0</v>
      </c>
      <c r="D223" s="143"/>
      <c r="E223" s="143"/>
      <c r="F223" s="145"/>
      <c r="G223" s="143"/>
      <c r="H223" s="143"/>
      <c r="I223" s="156"/>
      <c r="J223" s="92">
        <f t="shared" si="34"/>
        <v>0</v>
      </c>
      <c r="K223" s="97">
        <f>'1 Enterprises'!F$14</f>
        <v>0</v>
      </c>
      <c r="L223" s="94">
        <f t="shared" si="35"/>
        <v>0</v>
      </c>
    </row>
    <row r="224" spans="2:12" ht="15" x14ac:dyDescent="0.25">
      <c r="B224" s="31" t="s">
        <v>65</v>
      </c>
      <c r="C224" s="91">
        <f>'2 Income Statement'!$B$8</f>
        <v>0</v>
      </c>
      <c r="D224" s="143"/>
      <c r="E224" s="143"/>
      <c r="F224" s="145"/>
      <c r="G224" s="143"/>
      <c r="H224" s="143"/>
      <c r="I224" s="156"/>
      <c r="J224" s="92">
        <f t="shared" si="34"/>
        <v>0</v>
      </c>
      <c r="K224" s="97">
        <f>'1 Enterprises'!G$14</f>
        <v>0</v>
      </c>
      <c r="L224" s="94">
        <f t="shared" si="35"/>
        <v>0</v>
      </c>
    </row>
    <row r="225" spans="2:12" ht="15" x14ac:dyDescent="0.25">
      <c r="B225" s="31" t="s">
        <v>66</v>
      </c>
      <c r="C225" s="91">
        <f>'2 Income Statement'!$B$9</f>
        <v>0</v>
      </c>
      <c r="D225" s="143"/>
      <c r="E225" s="143"/>
      <c r="F225" s="145"/>
      <c r="G225" s="143"/>
      <c r="H225" s="143"/>
      <c r="I225" s="156"/>
      <c r="J225" s="92">
        <f t="shared" si="34"/>
        <v>0</v>
      </c>
      <c r="K225" s="97">
        <f>'1 Enterprises'!H$14</f>
        <v>0</v>
      </c>
      <c r="L225" s="94">
        <f t="shared" si="35"/>
        <v>0</v>
      </c>
    </row>
    <row r="226" spans="2:12" ht="15" x14ac:dyDescent="0.25">
      <c r="B226" s="31" t="s">
        <v>187</v>
      </c>
      <c r="C226" s="91">
        <f>'2 Income Statement'!$B$10</f>
        <v>0</v>
      </c>
      <c r="D226" s="143"/>
      <c r="E226" s="143"/>
      <c r="F226" s="145"/>
      <c r="G226" s="143"/>
      <c r="H226" s="143"/>
      <c r="I226" s="156"/>
      <c r="J226" s="92">
        <f t="shared" si="34"/>
        <v>0</v>
      </c>
      <c r="K226" s="97">
        <f>'1 Enterprises'!I$14</f>
        <v>0</v>
      </c>
      <c r="L226" s="94">
        <f t="shared" si="35"/>
        <v>0</v>
      </c>
    </row>
    <row r="227" spans="2:12" ht="15" x14ac:dyDescent="0.25">
      <c r="B227" s="31" t="s">
        <v>188</v>
      </c>
      <c r="C227" s="91">
        <f>'2 Income Statement'!$B$11</f>
        <v>0</v>
      </c>
      <c r="D227" s="143"/>
      <c r="E227" s="143"/>
      <c r="F227" s="145"/>
      <c r="G227" s="143"/>
      <c r="H227" s="143"/>
      <c r="I227" s="156"/>
      <c r="J227" s="92">
        <f t="shared" si="34"/>
        <v>0</v>
      </c>
      <c r="K227" s="97">
        <f>'1 Enterprises'!J$14</f>
        <v>0</v>
      </c>
      <c r="L227" s="94">
        <f t="shared" si="35"/>
        <v>0</v>
      </c>
    </row>
    <row r="228" spans="2:12" ht="15" x14ac:dyDescent="0.25">
      <c r="B228" s="31" t="s">
        <v>189</v>
      </c>
      <c r="C228" s="91">
        <f>'2 Income Statement'!$B$12</f>
        <v>0</v>
      </c>
      <c r="D228" s="143"/>
      <c r="E228" s="143"/>
      <c r="F228" s="145"/>
      <c r="G228" s="143"/>
      <c r="H228" s="143"/>
      <c r="I228" s="156"/>
      <c r="J228" s="92">
        <f t="shared" si="34"/>
        <v>0</v>
      </c>
      <c r="K228" s="98">
        <f>'1 Enterprises'!K$14</f>
        <v>0</v>
      </c>
      <c r="L228" s="94">
        <f t="shared" si="35"/>
        <v>0</v>
      </c>
    </row>
    <row r="229" spans="2:12" ht="15" x14ac:dyDescent="0.25">
      <c r="B229" s="31" t="s">
        <v>190</v>
      </c>
      <c r="C229" s="91">
        <f>'2 Income Statement'!$B$13</f>
        <v>0</v>
      </c>
      <c r="D229" s="143"/>
      <c r="E229" s="143"/>
      <c r="F229" s="145"/>
      <c r="G229" s="143"/>
      <c r="H229" s="143"/>
      <c r="I229" s="156"/>
      <c r="J229" s="92">
        <f t="shared" si="34"/>
        <v>0</v>
      </c>
      <c r="K229" s="98">
        <f>'1 Enterprises'!L$14</f>
        <v>0</v>
      </c>
      <c r="L229" s="94">
        <f t="shared" si="35"/>
        <v>0</v>
      </c>
    </row>
    <row r="230" spans="2:12" ht="15" x14ac:dyDescent="0.25">
      <c r="B230" s="31" t="s">
        <v>191</v>
      </c>
      <c r="C230" s="91">
        <f>'2 Income Statement'!$B$14</f>
        <v>0</v>
      </c>
      <c r="D230" s="143"/>
      <c r="E230" s="143"/>
      <c r="F230" s="145"/>
      <c r="G230" s="143"/>
      <c r="H230" s="143"/>
      <c r="I230" s="156"/>
      <c r="J230" s="92">
        <f t="shared" si="34"/>
        <v>0</v>
      </c>
      <c r="K230" s="98">
        <f>'1 Enterprises'!M$14</f>
        <v>0</v>
      </c>
      <c r="L230" s="94">
        <f t="shared" si="35"/>
        <v>0</v>
      </c>
    </row>
    <row r="231" spans="2:12" ht="15" x14ac:dyDescent="0.25">
      <c r="B231" s="31" t="s">
        <v>192</v>
      </c>
      <c r="C231" s="91">
        <f>'2 Income Statement'!$B$15</f>
        <v>0</v>
      </c>
      <c r="D231" s="143"/>
      <c r="E231" s="143"/>
      <c r="F231" s="145"/>
      <c r="G231" s="143"/>
      <c r="H231" s="143"/>
      <c r="I231" s="156"/>
      <c r="J231" s="92">
        <f t="shared" si="34"/>
        <v>0</v>
      </c>
      <c r="K231" s="98">
        <f>'1 Enterprises'!N$14</f>
        <v>0</v>
      </c>
      <c r="L231" s="94">
        <f t="shared" si="35"/>
        <v>0</v>
      </c>
    </row>
    <row r="232" spans="2:12" ht="15" x14ac:dyDescent="0.25">
      <c r="B232" s="31" t="s">
        <v>193</v>
      </c>
      <c r="C232" s="91">
        <f>'2 Income Statement'!$B$16</f>
        <v>0</v>
      </c>
      <c r="D232" s="143"/>
      <c r="E232" s="143"/>
      <c r="F232" s="145"/>
      <c r="G232" s="143"/>
      <c r="H232" s="143"/>
      <c r="I232" s="156"/>
      <c r="J232" s="92">
        <f t="shared" si="34"/>
        <v>0</v>
      </c>
      <c r="K232" s="98">
        <f>'1 Enterprises'!O$14</f>
        <v>0</v>
      </c>
      <c r="L232" s="94">
        <f t="shared" si="35"/>
        <v>0</v>
      </c>
    </row>
    <row r="233" spans="2:12" ht="15" x14ac:dyDescent="0.25">
      <c r="B233" s="31" t="s">
        <v>194</v>
      </c>
      <c r="C233" s="277">
        <f>'2 Income Statement'!$B$17</f>
        <v>0</v>
      </c>
      <c r="D233" s="143"/>
      <c r="E233" s="143"/>
      <c r="F233" s="145"/>
      <c r="G233" s="143"/>
      <c r="H233" s="143"/>
      <c r="I233" s="156"/>
      <c r="J233" s="92">
        <f t="shared" si="34"/>
        <v>0</v>
      </c>
      <c r="K233" s="98">
        <f>'1 Enterprises'!P$14</f>
        <v>0</v>
      </c>
      <c r="L233" s="94">
        <f t="shared" si="35"/>
        <v>0</v>
      </c>
    </row>
    <row r="234" spans="2:12" ht="15" x14ac:dyDescent="0.25">
      <c r="B234" s="31" t="s">
        <v>195</v>
      </c>
      <c r="C234" s="277">
        <f>'2 Income Statement'!$B$18</f>
        <v>0</v>
      </c>
      <c r="D234" s="143"/>
      <c r="E234" s="143"/>
      <c r="F234" s="145"/>
      <c r="G234" s="143"/>
      <c r="H234" s="143"/>
      <c r="I234" s="156"/>
      <c r="J234" s="92">
        <f>IF(G234&gt;0,(D234*(F234/G234)),0)</f>
        <v>0</v>
      </c>
      <c r="K234" s="98">
        <f>'1 Enterprises'!Q$14</f>
        <v>0</v>
      </c>
      <c r="L234" s="94">
        <f>IF(K234&gt;0,((J234/K234)*I234),0)</f>
        <v>0</v>
      </c>
    </row>
    <row r="235" spans="2:12" ht="15" x14ac:dyDescent="0.25">
      <c r="B235" s="31" t="s">
        <v>196</v>
      </c>
      <c r="C235" s="277">
        <f>'2 Income Statement'!$B$19</f>
        <v>0</v>
      </c>
      <c r="D235" s="143"/>
      <c r="E235" s="143"/>
      <c r="F235" s="145"/>
      <c r="G235" s="143"/>
      <c r="H235" s="143"/>
      <c r="I235" s="156"/>
      <c r="J235" s="92">
        <f t="shared" ref="J235:J245" si="36">IF(G235&gt;0,(D235*(F235/G235)),0)</f>
        <v>0</v>
      </c>
      <c r="K235" s="98">
        <f>'1 Enterprises'!R$14</f>
        <v>0</v>
      </c>
      <c r="L235" s="94">
        <f t="shared" ref="L235:L245" si="37">IF(K235&gt;0,((J235/K235)*I235),0)</f>
        <v>0</v>
      </c>
    </row>
    <row r="236" spans="2:12" ht="15" x14ac:dyDescent="0.25">
      <c r="B236" s="31" t="s">
        <v>197</v>
      </c>
      <c r="C236" s="277">
        <f>'2 Income Statement'!$B$20</f>
        <v>0</v>
      </c>
      <c r="D236" s="143"/>
      <c r="E236" s="143"/>
      <c r="F236" s="145"/>
      <c r="G236" s="143"/>
      <c r="H236" s="143"/>
      <c r="I236" s="156"/>
      <c r="J236" s="92">
        <f t="shared" si="36"/>
        <v>0</v>
      </c>
      <c r="K236" s="98">
        <f>'1 Enterprises'!S$14</f>
        <v>0</v>
      </c>
      <c r="L236" s="94">
        <f t="shared" si="37"/>
        <v>0</v>
      </c>
    </row>
    <row r="237" spans="2:12" ht="15" x14ac:dyDescent="0.25">
      <c r="B237" s="31" t="s">
        <v>198</v>
      </c>
      <c r="C237" s="277">
        <f>'2 Income Statement'!$B$21</f>
        <v>0</v>
      </c>
      <c r="D237" s="143"/>
      <c r="E237" s="143"/>
      <c r="F237" s="145"/>
      <c r="G237" s="143"/>
      <c r="H237" s="143"/>
      <c r="I237" s="156"/>
      <c r="J237" s="92">
        <f t="shared" si="36"/>
        <v>0</v>
      </c>
      <c r="K237" s="98">
        <f>'1 Enterprises'!T$14</f>
        <v>0</v>
      </c>
      <c r="L237" s="94">
        <f t="shared" si="37"/>
        <v>0</v>
      </c>
    </row>
    <row r="238" spans="2:12" ht="15" x14ac:dyDescent="0.25">
      <c r="B238" s="31" t="s">
        <v>199</v>
      </c>
      <c r="C238" s="277">
        <f>'2 Income Statement'!$B$22</f>
        <v>0</v>
      </c>
      <c r="D238" s="143"/>
      <c r="E238" s="143"/>
      <c r="F238" s="145"/>
      <c r="G238" s="143"/>
      <c r="H238" s="143"/>
      <c r="I238" s="156"/>
      <c r="J238" s="92">
        <f t="shared" si="36"/>
        <v>0</v>
      </c>
      <c r="K238" s="98">
        <f>'1 Enterprises'!U$14</f>
        <v>0</v>
      </c>
      <c r="L238" s="94">
        <f t="shared" si="37"/>
        <v>0</v>
      </c>
    </row>
    <row r="239" spans="2:12" ht="15" x14ac:dyDescent="0.25">
      <c r="B239" s="31" t="s">
        <v>200</v>
      </c>
      <c r="C239" s="277">
        <f>'2 Income Statement'!$B$23</f>
        <v>0</v>
      </c>
      <c r="D239" s="143"/>
      <c r="E239" s="143"/>
      <c r="F239" s="145"/>
      <c r="G239" s="143"/>
      <c r="H239" s="143"/>
      <c r="I239" s="156"/>
      <c r="J239" s="92">
        <f t="shared" si="36"/>
        <v>0</v>
      </c>
      <c r="K239" s="98">
        <f>'1 Enterprises'!V$14</f>
        <v>0</v>
      </c>
      <c r="L239" s="94">
        <f t="shared" si="37"/>
        <v>0</v>
      </c>
    </row>
    <row r="240" spans="2:12" ht="15" x14ac:dyDescent="0.25">
      <c r="B240" s="31" t="s">
        <v>201</v>
      </c>
      <c r="C240" s="277">
        <f>'2 Income Statement'!$B$24</f>
        <v>0</v>
      </c>
      <c r="D240" s="143"/>
      <c r="E240" s="143"/>
      <c r="F240" s="145"/>
      <c r="G240" s="143"/>
      <c r="H240" s="143"/>
      <c r="I240" s="156"/>
      <c r="J240" s="92">
        <f t="shared" si="36"/>
        <v>0</v>
      </c>
      <c r="K240" s="98">
        <f>'1 Enterprises'!W$14</f>
        <v>0</v>
      </c>
      <c r="L240" s="94">
        <f t="shared" si="37"/>
        <v>0</v>
      </c>
    </row>
    <row r="241" spans="2:12" ht="15" x14ac:dyDescent="0.25">
      <c r="B241" s="31" t="s">
        <v>202</v>
      </c>
      <c r="C241" s="277">
        <f>'2 Income Statement'!$B$25</f>
        <v>0</v>
      </c>
      <c r="D241" s="143"/>
      <c r="E241" s="143"/>
      <c r="F241" s="145"/>
      <c r="G241" s="143"/>
      <c r="H241" s="143"/>
      <c r="I241" s="156"/>
      <c r="J241" s="92">
        <f t="shared" si="36"/>
        <v>0</v>
      </c>
      <c r="K241" s="98">
        <f>'1 Enterprises'!X$14</f>
        <v>0</v>
      </c>
      <c r="L241" s="94">
        <f t="shared" si="37"/>
        <v>0</v>
      </c>
    </row>
    <row r="242" spans="2:12" ht="15" x14ac:dyDescent="0.25">
      <c r="B242" s="31" t="s">
        <v>203</v>
      </c>
      <c r="C242" s="277">
        <f>'2 Income Statement'!$B$26</f>
        <v>0</v>
      </c>
      <c r="D242" s="143"/>
      <c r="E242" s="143"/>
      <c r="F242" s="145"/>
      <c r="G242" s="143"/>
      <c r="H242" s="143"/>
      <c r="I242" s="156"/>
      <c r="J242" s="92">
        <f t="shared" si="36"/>
        <v>0</v>
      </c>
      <c r="K242" s="98">
        <f>'1 Enterprises'!Y$14</f>
        <v>0</v>
      </c>
      <c r="L242" s="94">
        <f t="shared" si="37"/>
        <v>0</v>
      </c>
    </row>
    <row r="243" spans="2:12" ht="15" x14ac:dyDescent="0.25">
      <c r="B243" s="31" t="s">
        <v>204</v>
      </c>
      <c r="C243" s="277">
        <f>'2 Income Statement'!$B$27</f>
        <v>0</v>
      </c>
      <c r="D243" s="143"/>
      <c r="E243" s="143"/>
      <c r="F243" s="145"/>
      <c r="G243" s="143"/>
      <c r="H243" s="143"/>
      <c r="I243" s="156"/>
      <c r="J243" s="92">
        <f t="shared" si="36"/>
        <v>0</v>
      </c>
      <c r="K243" s="98">
        <f>'1 Enterprises'!Z$14</f>
        <v>0</v>
      </c>
      <c r="L243" s="94">
        <f t="shared" si="37"/>
        <v>0</v>
      </c>
    </row>
    <row r="244" spans="2:12" ht="15" x14ac:dyDescent="0.25">
      <c r="B244" s="31" t="s">
        <v>205</v>
      </c>
      <c r="C244" s="277">
        <f>'2 Income Statement'!$B$28</f>
        <v>0</v>
      </c>
      <c r="D244" s="143"/>
      <c r="E244" s="143"/>
      <c r="F244" s="145"/>
      <c r="G244" s="143"/>
      <c r="H244" s="143"/>
      <c r="I244" s="156"/>
      <c r="J244" s="92">
        <f t="shared" si="36"/>
        <v>0</v>
      </c>
      <c r="K244" s="98">
        <f>'1 Enterprises'!AA$14</f>
        <v>0</v>
      </c>
      <c r="L244" s="94">
        <f t="shared" si="37"/>
        <v>0</v>
      </c>
    </row>
    <row r="245" spans="2:12" ht="15" x14ac:dyDescent="0.25">
      <c r="B245" s="31" t="s">
        <v>206</v>
      </c>
      <c r="C245" s="277">
        <f>'2 Income Statement'!$B$29</f>
        <v>0</v>
      </c>
      <c r="D245" s="143"/>
      <c r="E245" s="143"/>
      <c r="F245" s="145"/>
      <c r="G245" s="143"/>
      <c r="H245" s="143"/>
      <c r="I245" s="156"/>
      <c r="J245" s="92">
        <f t="shared" si="36"/>
        <v>0</v>
      </c>
      <c r="K245" s="98">
        <f>'1 Enterprises'!AB$14</f>
        <v>0</v>
      </c>
      <c r="L245" s="94">
        <f t="shared" si="37"/>
        <v>0</v>
      </c>
    </row>
    <row r="246" spans="2:12" x14ac:dyDescent="0.2">
      <c r="C246" s="31"/>
    </row>
    <row r="247" spans="2:12" ht="15" x14ac:dyDescent="0.25">
      <c r="C247" s="285" t="s">
        <v>367</v>
      </c>
      <c r="D247" s="286"/>
      <c r="E247" s="286"/>
      <c r="F247" s="286"/>
      <c r="G247" s="286"/>
      <c r="H247" s="286"/>
      <c r="I247" s="286"/>
      <c r="J247" s="286"/>
      <c r="K247" s="286"/>
      <c r="L247" s="287"/>
    </row>
    <row r="248" spans="2:12" ht="15" x14ac:dyDescent="0.25">
      <c r="B248" s="31" t="s">
        <v>62</v>
      </c>
      <c r="C248" s="91">
        <f>'2 Income Statement'!$B$5</f>
        <v>0</v>
      </c>
      <c r="D248" s="143"/>
      <c r="E248" s="143"/>
      <c r="F248" s="145"/>
      <c r="G248" s="143"/>
      <c r="H248" s="143"/>
      <c r="I248" s="156"/>
      <c r="J248" s="92">
        <f>IF(G248&gt;0,(D248*(F248/G248)),0)</f>
        <v>0</v>
      </c>
      <c r="K248" s="93">
        <f>'1 Enterprises'!D$14</f>
        <v>0</v>
      </c>
      <c r="L248" s="94">
        <f>IF(K248&gt;0,((J248/K248)*I248),0)</f>
        <v>0</v>
      </c>
    </row>
    <row r="249" spans="2:12" ht="15" x14ac:dyDescent="0.25">
      <c r="B249" s="31" t="s">
        <v>63</v>
      </c>
      <c r="C249" s="91">
        <f>'2 Income Statement'!$B$6</f>
        <v>0</v>
      </c>
      <c r="D249" s="143"/>
      <c r="E249" s="143"/>
      <c r="F249" s="145"/>
      <c r="G249" s="143"/>
      <c r="H249" s="143"/>
      <c r="I249" s="156"/>
      <c r="J249" s="92">
        <f t="shared" ref="J249:J260" si="38">IF(G249&gt;0,(D249*(F249/G249)),0)</f>
        <v>0</v>
      </c>
      <c r="K249" s="97">
        <f>'1 Enterprises'!E$14</f>
        <v>0</v>
      </c>
      <c r="L249" s="94">
        <f t="shared" ref="L249:L260" si="39">IF(K249&gt;0,((J249/K249)*I249),0)</f>
        <v>0</v>
      </c>
    </row>
    <row r="250" spans="2:12" ht="15" x14ac:dyDescent="0.25">
      <c r="B250" s="31" t="s">
        <v>64</v>
      </c>
      <c r="C250" s="91">
        <f>'2 Income Statement'!$B$7</f>
        <v>0</v>
      </c>
      <c r="D250" s="143"/>
      <c r="E250" s="143"/>
      <c r="F250" s="145"/>
      <c r="G250" s="143"/>
      <c r="H250" s="143"/>
      <c r="I250" s="156"/>
      <c r="J250" s="92">
        <f t="shared" si="38"/>
        <v>0</v>
      </c>
      <c r="K250" s="97">
        <f>'1 Enterprises'!F$14</f>
        <v>0</v>
      </c>
      <c r="L250" s="94">
        <f t="shared" si="39"/>
        <v>0</v>
      </c>
    </row>
    <row r="251" spans="2:12" ht="15" x14ac:dyDescent="0.25">
      <c r="B251" s="31" t="s">
        <v>65</v>
      </c>
      <c r="C251" s="91">
        <f>'2 Income Statement'!$B$8</f>
        <v>0</v>
      </c>
      <c r="D251" s="143"/>
      <c r="E251" s="143"/>
      <c r="F251" s="145"/>
      <c r="G251" s="143"/>
      <c r="H251" s="143"/>
      <c r="I251" s="156"/>
      <c r="J251" s="92">
        <f t="shared" si="38"/>
        <v>0</v>
      </c>
      <c r="K251" s="97">
        <f>'1 Enterprises'!G$14</f>
        <v>0</v>
      </c>
      <c r="L251" s="94">
        <f t="shared" si="39"/>
        <v>0</v>
      </c>
    </row>
    <row r="252" spans="2:12" ht="15" x14ac:dyDescent="0.25">
      <c r="B252" s="31" t="s">
        <v>66</v>
      </c>
      <c r="C252" s="91">
        <f>'2 Income Statement'!$B$9</f>
        <v>0</v>
      </c>
      <c r="D252" s="143"/>
      <c r="E252" s="143"/>
      <c r="F252" s="145"/>
      <c r="G252" s="143"/>
      <c r="H252" s="143"/>
      <c r="I252" s="156"/>
      <c r="J252" s="92">
        <f t="shared" si="38"/>
        <v>0</v>
      </c>
      <c r="K252" s="97">
        <f>'1 Enterprises'!H$14</f>
        <v>0</v>
      </c>
      <c r="L252" s="94">
        <f t="shared" si="39"/>
        <v>0</v>
      </c>
    </row>
    <row r="253" spans="2:12" ht="15" x14ac:dyDescent="0.25">
      <c r="B253" s="31" t="s">
        <v>187</v>
      </c>
      <c r="C253" s="91">
        <f>'2 Income Statement'!$B$10</f>
        <v>0</v>
      </c>
      <c r="D253" s="143"/>
      <c r="E253" s="143"/>
      <c r="F253" s="145"/>
      <c r="G253" s="143"/>
      <c r="H253" s="143"/>
      <c r="I253" s="156"/>
      <c r="J253" s="92">
        <f t="shared" si="38"/>
        <v>0</v>
      </c>
      <c r="K253" s="97">
        <f>'1 Enterprises'!I$14</f>
        <v>0</v>
      </c>
      <c r="L253" s="94">
        <f t="shared" si="39"/>
        <v>0</v>
      </c>
    </row>
    <row r="254" spans="2:12" ht="15" x14ac:dyDescent="0.25">
      <c r="B254" s="31" t="s">
        <v>188</v>
      </c>
      <c r="C254" s="91">
        <f>'2 Income Statement'!$B$11</f>
        <v>0</v>
      </c>
      <c r="D254" s="143"/>
      <c r="E254" s="143"/>
      <c r="F254" s="145"/>
      <c r="G254" s="143"/>
      <c r="H254" s="143"/>
      <c r="I254" s="156"/>
      <c r="J254" s="92">
        <f t="shared" si="38"/>
        <v>0</v>
      </c>
      <c r="K254" s="97">
        <f>'1 Enterprises'!J$14</f>
        <v>0</v>
      </c>
      <c r="L254" s="94">
        <f t="shared" si="39"/>
        <v>0</v>
      </c>
    </row>
    <row r="255" spans="2:12" ht="15" x14ac:dyDescent="0.25">
      <c r="B255" s="31" t="s">
        <v>189</v>
      </c>
      <c r="C255" s="91">
        <f>'2 Income Statement'!$B$12</f>
        <v>0</v>
      </c>
      <c r="D255" s="143"/>
      <c r="E255" s="143"/>
      <c r="F255" s="145"/>
      <c r="G255" s="143"/>
      <c r="H255" s="143"/>
      <c r="I255" s="156"/>
      <c r="J255" s="92">
        <f t="shared" si="38"/>
        <v>0</v>
      </c>
      <c r="K255" s="98">
        <f>'1 Enterprises'!K$14</f>
        <v>0</v>
      </c>
      <c r="L255" s="94">
        <f t="shared" si="39"/>
        <v>0</v>
      </c>
    </row>
    <row r="256" spans="2:12" ht="15" x14ac:dyDescent="0.25">
      <c r="B256" s="31" t="s">
        <v>190</v>
      </c>
      <c r="C256" s="91">
        <f>'2 Income Statement'!$B$13</f>
        <v>0</v>
      </c>
      <c r="D256" s="143"/>
      <c r="E256" s="143"/>
      <c r="F256" s="145"/>
      <c r="G256" s="143"/>
      <c r="H256" s="143"/>
      <c r="I256" s="156"/>
      <c r="J256" s="92">
        <f t="shared" si="38"/>
        <v>0</v>
      </c>
      <c r="K256" s="98">
        <f>'1 Enterprises'!L$14</f>
        <v>0</v>
      </c>
      <c r="L256" s="94">
        <f t="shared" si="39"/>
        <v>0</v>
      </c>
    </row>
    <row r="257" spans="2:12" ht="15" x14ac:dyDescent="0.25">
      <c r="B257" s="31" t="s">
        <v>191</v>
      </c>
      <c r="C257" s="91">
        <f>'2 Income Statement'!$B$14</f>
        <v>0</v>
      </c>
      <c r="D257" s="143"/>
      <c r="E257" s="143"/>
      <c r="F257" s="145"/>
      <c r="G257" s="143"/>
      <c r="H257" s="143"/>
      <c r="I257" s="156"/>
      <c r="J257" s="92">
        <f t="shared" si="38"/>
        <v>0</v>
      </c>
      <c r="K257" s="98">
        <f>'1 Enterprises'!M$14</f>
        <v>0</v>
      </c>
      <c r="L257" s="94">
        <f t="shared" si="39"/>
        <v>0</v>
      </c>
    </row>
    <row r="258" spans="2:12" ht="15" x14ac:dyDescent="0.25">
      <c r="B258" s="31" t="s">
        <v>192</v>
      </c>
      <c r="C258" s="91">
        <f>'2 Income Statement'!$B$15</f>
        <v>0</v>
      </c>
      <c r="D258" s="143"/>
      <c r="E258" s="143"/>
      <c r="F258" s="145"/>
      <c r="G258" s="143"/>
      <c r="H258" s="143"/>
      <c r="I258" s="156"/>
      <c r="J258" s="92">
        <f t="shared" si="38"/>
        <v>0</v>
      </c>
      <c r="K258" s="98">
        <f>'1 Enterprises'!N$14</f>
        <v>0</v>
      </c>
      <c r="L258" s="94">
        <f t="shared" si="39"/>
        <v>0</v>
      </c>
    </row>
    <row r="259" spans="2:12" ht="15" x14ac:dyDescent="0.25">
      <c r="B259" s="31" t="s">
        <v>193</v>
      </c>
      <c r="C259" s="91">
        <f>'2 Income Statement'!$B$16</f>
        <v>0</v>
      </c>
      <c r="D259" s="143"/>
      <c r="E259" s="143"/>
      <c r="F259" s="145"/>
      <c r="G259" s="143"/>
      <c r="H259" s="143"/>
      <c r="I259" s="156"/>
      <c r="J259" s="92">
        <f t="shared" si="38"/>
        <v>0</v>
      </c>
      <c r="K259" s="98">
        <f>'1 Enterprises'!O$14</f>
        <v>0</v>
      </c>
      <c r="L259" s="94">
        <f t="shared" si="39"/>
        <v>0</v>
      </c>
    </row>
    <row r="260" spans="2:12" ht="15" x14ac:dyDescent="0.25">
      <c r="B260" s="31" t="s">
        <v>194</v>
      </c>
      <c r="C260" s="277">
        <f>'2 Income Statement'!$B$17</f>
        <v>0</v>
      </c>
      <c r="D260" s="143"/>
      <c r="E260" s="143"/>
      <c r="F260" s="145"/>
      <c r="G260" s="143"/>
      <c r="H260" s="143"/>
      <c r="I260" s="156"/>
      <c r="J260" s="92">
        <f t="shared" si="38"/>
        <v>0</v>
      </c>
      <c r="K260" s="98">
        <f>'1 Enterprises'!P$14</f>
        <v>0</v>
      </c>
      <c r="L260" s="94">
        <f t="shared" si="39"/>
        <v>0</v>
      </c>
    </row>
    <row r="261" spans="2:12" ht="15" x14ac:dyDescent="0.25">
      <c r="B261" s="31" t="s">
        <v>195</v>
      </c>
      <c r="C261" s="277">
        <f>'2 Income Statement'!$B$18</f>
        <v>0</v>
      </c>
      <c r="D261" s="143"/>
      <c r="E261" s="143"/>
      <c r="F261" s="145"/>
      <c r="G261" s="143"/>
      <c r="H261" s="143"/>
      <c r="I261" s="156"/>
      <c r="J261" s="92">
        <f>IF(G261&gt;0,(D261*(F261/G261)),0)</f>
        <v>0</v>
      </c>
      <c r="K261" s="98">
        <f>'1 Enterprises'!Q$14</f>
        <v>0</v>
      </c>
      <c r="L261" s="94">
        <f>IF(K261&gt;0,((J261/K261)*I261),0)</f>
        <v>0</v>
      </c>
    </row>
    <row r="262" spans="2:12" ht="15" x14ac:dyDescent="0.25">
      <c r="B262" s="31" t="s">
        <v>196</v>
      </c>
      <c r="C262" s="277">
        <f>'2 Income Statement'!$B$19</f>
        <v>0</v>
      </c>
      <c r="D262" s="143"/>
      <c r="E262" s="143"/>
      <c r="F262" s="145"/>
      <c r="G262" s="143"/>
      <c r="H262" s="143"/>
      <c r="I262" s="156"/>
      <c r="J262" s="92">
        <f t="shared" ref="J262:J272" si="40">IF(G262&gt;0,(D262*(F262/G262)),0)</f>
        <v>0</v>
      </c>
      <c r="K262" s="98">
        <f>'1 Enterprises'!R$14</f>
        <v>0</v>
      </c>
      <c r="L262" s="94">
        <f t="shared" ref="L262:L272" si="41">IF(K262&gt;0,((J262/K262)*I262),0)</f>
        <v>0</v>
      </c>
    </row>
    <row r="263" spans="2:12" ht="15" x14ac:dyDescent="0.25">
      <c r="B263" s="31" t="s">
        <v>197</v>
      </c>
      <c r="C263" s="277">
        <f>'2 Income Statement'!$B$20</f>
        <v>0</v>
      </c>
      <c r="D263" s="143"/>
      <c r="E263" s="143"/>
      <c r="F263" s="145"/>
      <c r="G263" s="143"/>
      <c r="H263" s="143"/>
      <c r="I263" s="156"/>
      <c r="J263" s="92">
        <f t="shared" si="40"/>
        <v>0</v>
      </c>
      <c r="K263" s="98">
        <f>'1 Enterprises'!S$14</f>
        <v>0</v>
      </c>
      <c r="L263" s="94">
        <f t="shared" si="41"/>
        <v>0</v>
      </c>
    </row>
    <row r="264" spans="2:12" ht="15" x14ac:dyDescent="0.25">
      <c r="B264" s="31" t="s">
        <v>198</v>
      </c>
      <c r="C264" s="277">
        <f>'2 Income Statement'!$B$21</f>
        <v>0</v>
      </c>
      <c r="D264" s="143"/>
      <c r="E264" s="143"/>
      <c r="F264" s="145"/>
      <c r="G264" s="143"/>
      <c r="H264" s="143"/>
      <c r="I264" s="156"/>
      <c r="J264" s="92">
        <f t="shared" si="40"/>
        <v>0</v>
      </c>
      <c r="K264" s="98">
        <f>'1 Enterprises'!T$14</f>
        <v>0</v>
      </c>
      <c r="L264" s="94">
        <f t="shared" si="41"/>
        <v>0</v>
      </c>
    </row>
    <row r="265" spans="2:12" ht="15" x14ac:dyDescent="0.25">
      <c r="B265" s="31" t="s">
        <v>199</v>
      </c>
      <c r="C265" s="277">
        <f>'2 Income Statement'!$B$22</f>
        <v>0</v>
      </c>
      <c r="D265" s="143"/>
      <c r="E265" s="143"/>
      <c r="F265" s="145"/>
      <c r="G265" s="143"/>
      <c r="H265" s="143"/>
      <c r="I265" s="156"/>
      <c r="J265" s="92">
        <f t="shared" si="40"/>
        <v>0</v>
      </c>
      <c r="K265" s="98">
        <f>'1 Enterprises'!U$14</f>
        <v>0</v>
      </c>
      <c r="L265" s="94">
        <f t="shared" si="41"/>
        <v>0</v>
      </c>
    </row>
    <row r="266" spans="2:12" ht="15" x14ac:dyDescent="0.25">
      <c r="B266" s="31" t="s">
        <v>200</v>
      </c>
      <c r="C266" s="277">
        <f>'2 Income Statement'!$B$23</f>
        <v>0</v>
      </c>
      <c r="D266" s="143"/>
      <c r="E266" s="143"/>
      <c r="F266" s="145"/>
      <c r="G266" s="143"/>
      <c r="H266" s="143"/>
      <c r="I266" s="156"/>
      <c r="J266" s="92">
        <f t="shared" si="40"/>
        <v>0</v>
      </c>
      <c r="K266" s="98">
        <f>'1 Enterprises'!V$14</f>
        <v>0</v>
      </c>
      <c r="L266" s="94">
        <f t="shared" si="41"/>
        <v>0</v>
      </c>
    </row>
    <row r="267" spans="2:12" ht="15" x14ac:dyDescent="0.25">
      <c r="B267" s="31" t="s">
        <v>201</v>
      </c>
      <c r="C267" s="277">
        <f>'2 Income Statement'!$B$24</f>
        <v>0</v>
      </c>
      <c r="D267" s="143"/>
      <c r="E267" s="143"/>
      <c r="F267" s="145"/>
      <c r="G267" s="143"/>
      <c r="H267" s="143"/>
      <c r="I267" s="156"/>
      <c r="J267" s="92">
        <f t="shared" si="40"/>
        <v>0</v>
      </c>
      <c r="K267" s="98">
        <f>'1 Enterprises'!W$14</f>
        <v>0</v>
      </c>
      <c r="L267" s="94">
        <f t="shared" si="41"/>
        <v>0</v>
      </c>
    </row>
    <row r="268" spans="2:12" ht="15" x14ac:dyDescent="0.25">
      <c r="B268" s="31" t="s">
        <v>202</v>
      </c>
      <c r="C268" s="277">
        <f>'2 Income Statement'!$B$25</f>
        <v>0</v>
      </c>
      <c r="D268" s="143"/>
      <c r="E268" s="143"/>
      <c r="F268" s="145"/>
      <c r="G268" s="143"/>
      <c r="H268" s="143"/>
      <c r="I268" s="156"/>
      <c r="J268" s="92">
        <f t="shared" si="40"/>
        <v>0</v>
      </c>
      <c r="K268" s="98">
        <f>'1 Enterprises'!X$14</f>
        <v>0</v>
      </c>
      <c r="L268" s="94">
        <f t="shared" si="41"/>
        <v>0</v>
      </c>
    </row>
    <row r="269" spans="2:12" ht="15" x14ac:dyDescent="0.25">
      <c r="B269" s="31" t="s">
        <v>203</v>
      </c>
      <c r="C269" s="277">
        <f>'2 Income Statement'!$B$26</f>
        <v>0</v>
      </c>
      <c r="D269" s="143"/>
      <c r="E269" s="143"/>
      <c r="F269" s="145"/>
      <c r="G269" s="143"/>
      <c r="H269" s="143"/>
      <c r="I269" s="156"/>
      <c r="J269" s="92">
        <f t="shared" si="40"/>
        <v>0</v>
      </c>
      <c r="K269" s="98">
        <f>'1 Enterprises'!Y$14</f>
        <v>0</v>
      </c>
      <c r="L269" s="94">
        <f t="shared" si="41"/>
        <v>0</v>
      </c>
    </row>
    <row r="270" spans="2:12" ht="15" x14ac:dyDescent="0.25">
      <c r="B270" s="31" t="s">
        <v>204</v>
      </c>
      <c r="C270" s="277">
        <f>'2 Income Statement'!$B$27</f>
        <v>0</v>
      </c>
      <c r="D270" s="143"/>
      <c r="E270" s="143"/>
      <c r="F270" s="145"/>
      <c r="G270" s="143"/>
      <c r="H270" s="143"/>
      <c r="I270" s="156"/>
      <c r="J270" s="92">
        <f t="shared" si="40"/>
        <v>0</v>
      </c>
      <c r="K270" s="98">
        <f>'1 Enterprises'!Z$14</f>
        <v>0</v>
      </c>
      <c r="L270" s="94">
        <f t="shared" si="41"/>
        <v>0</v>
      </c>
    </row>
    <row r="271" spans="2:12" ht="15" x14ac:dyDescent="0.25">
      <c r="B271" s="31" t="s">
        <v>205</v>
      </c>
      <c r="C271" s="277">
        <f>'2 Income Statement'!$B$28</f>
        <v>0</v>
      </c>
      <c r="D271" s="143"/>
      <c r="E271" s="143"/>
      <c r="F271" s="145"/>
      <c r="G271" s="143"/>
      <c r="H271" s="143"/>
      <c r="I271" s="156"/>
      <c r="J271" s="92">
        <f t="shared" si="40"/>
        <v>0</v>
      </c>
      <c r="K271" s="98">
        <f>'1 Enterprises'!AA$14</f>
        <v>0</v>
      </c>
      <c r="L271" s="94">
        <f t="shared" si="41"/>
        <v>0</v>
      </c>
    </row>
    <row r="272" spans="2:12" ht="15" x14ac:dyDescent="0.25">
      <c r="B272" s="31" t="s">
        <v>206</v>
      </c>
      <c r="C272" s="277">
        <f>'2 Income Statement'!$B$29</f>
        <v>0</v>
      </c>
      <c r="D272" s="143"/>
      <c r="E272" s="143"/>
      <c r="F272" s="145"/>
      <c r="G272" s="143"/>
      <c r="H272" s="143"/>
      <c r="I272" s="156"/>
      <c r="J272" s="92">
        <f t="shared" si="40"/>
        <v>0</v>
      </c>
      <c r="K272" s="98">
        <f>'1 Enterprises'!AB$14</f>
        <v>0</v>
      </c>
      <c r="L272" s="94">
        <f t="shared" si="41"/>
        <v>0</v>
      </c>
    </row>
    <row r="274" spans="2:12" ht="15" x14ac:dyDescent="0.25">
      <c r="C274" s="285" t="s">
        <v>419</v>
      </c>
      <c r="D274" s="286"/>
      <c r="E274" s="286"/>
      <c r="F274" s="286"/>
      <c r="G274" s="286"/>
      <c r="H274" s="286"/>
      <c r="I274" s="286"/>
      <c r="J274" s="286"/>
      <c r="K274" s="286"/>
      <c r="L274" s="287"/>
    </row>
    <row r="275" spans="2:12" ht="15" x14ac:dyDescent="0.25">
      <c r="B275" s="31" t="s">
        <v>62</v>
      </c>
      <c r="C275" s="91">
        <f>'2 Income Statement'!$B$5</f>
        <v>0</v>
      </c>
      <c r="D275" s="143"/>
      <c r="E275" s="143"/>
      <c r="F275" s="145"/>
      <c r="G275" s="143"/>
      <c r="H275" s="143"/>
      <c r="I275" s="156"/>
      <c r="J275" s="92">
        <f>IF(G275&gt;0,(D275*(F275/G275)),0)</f>
        <v>0</v>
      </c>
      <c r="K275" s="93">
        <f>'1 Enterprises'!D$14</f>
        <v>0</v>
      </c>
      <c r="L275" s="94">
        <f t="shared" ref="L275:L287" si="42">IF(K275&gt;0,((J275/K275)*I275),0)</f>
        <v>0</v>
      </c>
    </row>
    <row r="276" spans="2:12" ht="15" x14ac:dyDescent="0.25">
      <c r="B276" s="31" t="s">
        <v>63</v>
      </c>
      <c r="C276" s="91">
        <f>'2 Income Statement'!$B$6</f>
        <v>0</v>
      </c>
      <c r="D276" s="143"/>
      <c r="E276" s="143"/>
      <c r="F276" s="145"/>
      <c r="G276" s="143"/>
      <c r="H276" s="143"/>
      <c r="I276" s="156"/>
      <c r="J276" s="92">
        <f t="shared" ref="J276:J287" si="43">IF(G276&gt;0,(D276*(F276/G276)),0)</f>
        <v>0</v>
      </c>
      <c r="K276" s="97">
        <f>'1 Enterprises'!E$14</f>
        <v>0</v>
      </c>
      <c r="L276" s="94">
        <f t="shared" si="42"/>
        <v>0</v>
      </c>
    </row>
    <row r="277" spans="2:12" ht="15" x14ac:dyDescent="0.25">
      <c r="B277" s="31" t="s">
        <v>64</v>
      </c>
      <c r="C277" s="91">
        <f>'2 Income Statement'!$B$7</f>
        <v>0</v>
      </c>
      <c r="D277" s="143"/>
      <c r="E277" s="143"/>
      <c r="F277" s="145"/>
      <c r="G277" s="143"/>
      <c r="H277" s="143"/>
      <c r="I277" s="156"/>
      <c r="J277" s="92">
        <f t="shared" si="43"/>
        <v>0</v>
      </c>
      <c r="K277" s="97">
        <f>'1 Enterprises'!F$14</f>
        <v>0</v>
      </c>
      <c r="L277" s="94">
        <f t="shared" si="42"/>
        <v>0</v>
      </c>
    </row>
    <row r="278" spans="2:12" ht="15" x14ac:dyDescent="0.25">
      <c r="B278" s="31" t="s">
        <v>65</v>
      </c>
      <c r="C278" s="91">
        <f>'2 Income Statement'!$B$8</f>
        <v>0</v>
      </c>
      <c r="D278" s="143"/>
      <c r="E278" s="143"/>
      <c r="F278" s="145"/>
      <c r="G278" s="143"/>
      <c r="H278" s="143"/>
      <c r="I278" s="156"/>
      <c r="J278" s="92">
        <f t="shared" si="43"/>
        <v>0</v>
      </c>
      <c r="K278" s="97">
        <f>'1 Enterprises'!G$14</f>
        <v>0</v>
      </c>
      <c r="L278" s="94">
        <f t="shared" si="42"/>
        <v>0</v>
      </c>
    </row>
    <row r="279" spans="2:12" ht="15" x14ac:dyDescent="0.25">
      <c r="B279" s="31" t="s">
        <v>66</v>
      </c>
      <c r="C279" s="91">
        <f>'2 Income Statement'!$B$9</f>
        <v>0</v>
      </c>
      <c r="D279" s="143"/>
      <c r="E279" s="143"/>
      <c r="F279" s="145"/>
      <c r="G279" s="143"/>
      <c r="H279" s="143"/>
      <c r="I279" s="156"/>
      <c r="J279" s="92">
        <f t="shared" si="43"/>
        <v>0</v>
      </c>
      <c r="K279" s="97">
        <f>'1 Enterprises'!H$14</f>
        <v>0</v>
      </c>
      <c r="L279" s="94">
        <f t="shared" si="42"/>
        <v>0</v>
      </c>
    </row>
    <row r="280" spans="2:12" ht="15" x14ac:dyDescent="0.25">
      <c r="B280" s="31" t="s">
        <v>187</v>
      </c>
      <c r="C280" s="91">
        <f>'2 Income Statement'!$B$10</f>
        <v>0</v>
      </c>
      <c r="D280" s="143"/>
      <c r="E280" s="143"/>
      <c r="F280" s="145"/>
      <c r="G280" s="143"/>
      <c r="H280" s="143"/>
      <c r="I280" s="156"/>
      <c r="J280" s="92">
        <f t="shared" si="43"/>
        <v>0</v>
      </c>
      <c r="K280" s="97">
        <f>'1 Enterprises'!I$14</f>
        <v>0</v>
      </c>
      <c r="L280" s="94">
        <f t="shared" si="42"/>
        <v>0</v>
      </c>
    </row>
    <row r="281" spans="2:12" ht="15" x14ac:dyDescent="0.25">
      <c r="B281" s="31" t="s">
        <v>188</v>
      </c>
      <c r="C281" s="91">
        <f>'2 Income Statement'!$B$11</f>
        <v>0</v>
      </c>
      <c r="D281" s="143"/>
      <c r="E281" s="143"/>
      <c r="F281" s="145"/>
      <c r="G281" s="143"/>
      <c r="H281" s="143"/>
      <c r="I281" s="156"/>
      <c r="J281" s="92">
        <f t="shared" si="43"/>
        <v>0</v>
      </c>
      <c r="K281" s="97">
        <f>'1 Enterprises'!J$14</f>
        <v>0</v>
      </c>
      <c r="L281" s="94">
        <f t="shared" si="42"/>
        <v>0</v>
      </c>
    </row>
    <row r="282" spans="2:12" ht="15" x14ac:dyDescent="0.25">
      <c r="B282" s="31" t="s">
        <v>189</v>
      </c>
      <c r="C282" s="91">
        <f>'2 Income Statement'!$B$12</f>
        <v>0</v>
      </c>
      <c r="D282" s="143"/>
      <c r="E282" s="143"/>
      <c r="F282" s="145"/>
      <c r="G282" s="143"/>
      <c r="H282" s="143"/>
      <c r="I282" s="156"/>
      <c r="J282" s="92">
        <f t="shared" si="43"/>
        <v>0</v>
      </c>
      <c r="K282" s="98">
        <f>'1 Enterprises'!K$14</f>
        <v>0</v>
      </c>
      <c r="L282" s="94">
        <f t="shared" si="42"/>
        <v>0</v>
      </c>
    </row>
    <row r="283" spans="2:12" ht="15" x14ac:dyDescent="0.25">
      <c r="B283" s="31" t="s">
        <v>190</v>
      </c>
      <c r="C283" s="91">
        <f>'2 Income Statement'!$B$13</f>
        <v>0</v>
      </c>
      <c r="D283" s="143"/>
      <c r="E283" s="143"/>
      <c r="F283" s="145"/>
      <c r="G283" s="143"/>
      <c r="H283" s="143"/>
      <c r="I283" s="156"/>
      <c r="J283" s="92">
        <f t="shared" si="43"/>
        <v>0</v>
      </c>
      <c r="K283" s="98">
        <f>'1 Enterprises'!L$14</f>
        <v>0</v>
      </c>
      <c r="L283" s="94">
        <f t="shared" si="42"/>
        <v>0</v>
      </c>
    </row>
    <row r="284" spans="2:12" ht="15" x14ac:dyDescent="0.25">
      <c r="B284" s="31" t="s">
        <v>191</v>
      </c>
      <c r="C284" s="91">
        <f>'2 Income Statement'!$B$14</f>
        <v>0</v>
      </c>
      <c r="D284" s="143"/>
      <c r="E284" s="143"/>
      <c r="F284" s="145"/>
      <c r="G284" s="143"/>
      <c r="H284" s="143"/>
      <c r="I284" s="156"/>
      <c r="J284" s="92">
        <f t="shared" si="43"/>
        <v>0</v>
      </c>
      <c r="K284" s="98">
        <f>'1 Enterprises'!M$14</f>
        <v>0</v>
      </c>
      <c r="L284" s="94">
        <f t="shared" si="42"/>
        <v>0</v>
      </c>
    </row>
    <row r="285" spans="2:12" ht="15" x14ac:dyDescent="0.25">
      <c r="B285" s="31" t="s">
        <v>192</v>
      </c>
      <c r="C285" s="91">
        <f>'2 Income Statement'!$B$15</f>
        <v>0</v>
      </c>
      <c r="D285" s="143"/>
      <c r="E285" s="143"/>
      <c r="F285" s="145"/>
      <c r="G285" s="143"/>
      <c r="H285" s="143"/>
      <c r="I285" s="156"/>
      <c r="J285" s="92">
        <f t="shared" si="43"/>
        <v>0</v>
      </c>
      <c r="K285" s="98">
        <f>'1 Enterprises'!N$14</f>
        <v>0</v>
      </c>
      <c r="L285" s="94">
        <f t="shared" si="42"/>
        <v>0</v>
      </c>
    </row>
    <row r="286" spans="2:12" ht="15" x14ac:dyDescent="0.25">
      <c r="B286" s="31" t="s">
        <v>193</v>
      </c>
      <c r="C286" s="91">
        <f>'2 Income Statement'!$B$16</f>
        <v>0</v>
      </c>
      <c r="D286" s="143"/>
      <c r="E286" s="143"/>
      <c r="F286" s="145"/>
      <c r="G286" s="143"/>
      <c r="H286" s="143"/>
      <c r="I286" s="156"/>
      <c r="J286" s="92">
        <f t="shared" si="43"/>
        <v>0</v>
      </c>
      <c r="K286" s="98">
        <f>'1 Enterprises'!O$14</f>
        <v>0</v>
      </c>
      <c r="L286" s="94">
        <f t="shared" si="42"/>
        <v>0</v>
      </c>
    </row>
    <row r="287" spans="2:12" ht="15" x14ac:dyDescent="0.25">
      <c r="B287" s="31" t="s">
        <v>194</v>
      </c>
      <c r="C287" s="277">
        <f>'2 Income Statement'!$B$17</f>
        <v>0</v>
      </c>
      <c r="D287" s="143"/>
      <c r="E287" s="143"/>
      <c r="F287" s="145"/>
      <c r="G287" s="143"/>
      <c r="H287" s="143"/>
      <c r="I287" s="156"/>
      <c r="J287" s="92">
        <f t="shared" si="43"/>
        <v>0</v>
      </c>
      <c r="K287" s="98">
        <f>'1 Enterprises'!P$14</f>
        <v>0</v>
      </c>
      <c r="L287" s="94">
        <f t="shared" si="42"/>
        <v>0</v>
      </c>
    </row>
    <row r="288" spans="2:12" ht="15" x14ac:dyDescent="0.25">
      <c r="B288" s="31" t="s">
        <v>195</v>
      </c>
      <c r="C288" s="277">
        <f>'2 Income Statement'!$B$18</f>
        <v>0</v>
      </c>
      <c r="D288" s="143"/>
      <c r="E288" s="143"/>
      <c r="F288" s="145"/>
      <c r="G288" s="143"/>
      <c r="H288" s="143"/>
      <c r="I288" s="156"/>
      <c r="J288" s="92">
        <f>IF(G288&gt;0,(D288*(F288/G288)),0)</f>
        <v>0</v>
      </c>
      <c r="K288" s="98">
        <f>'1 Enterprises'!Q$14</f>
        <v>0</v>
      </c>
      <c r="L288" s="94">
        <f>IF(K288&gt;0,((J288/K288)*I288),0)</f>
        <v>0</v>
      </c>
    </row>
    <row r="289" spans="2:12" ht="15" x14ac:dyDescent="0.25">
      <c r="B289" s="31" t="s">
        <v>196</v>
      </c>
      <c r="C289" s="277">
        <f>'2 Income Statement'!$B$19</f>
        <v>0</v>
      </c>
      <c r="D289" s="143"/>
      <c r="E289" s="143"/>
      <c r="F289" s="145"/>
      <c r="G289" s="143"/>
      <c r="H289" s="143"/>
      <c r="I289" s="156"/>
      <c r="J289" s="92">
        <f t="shared" ref="J289:J299" si="44">IF(G289&gt;0,(D289*(F289/G289)),0)</f>
        <v>0</v>
      </c>
      <c r="K289" s="98">
        <f>'1 Enterprises'!R$14</f>
        <v>0</v>
      </c>
      <c r="L289" s="94">
        <f t="shared" ref="L289:L299" si="45">IF(K289&gt;0,((J289/K289)*I289),0)</f>
        <v>0</v>
      </c>
    </row>
    <row r="290" spans="2:12" ht="15" x14ac:dyDescent="0.25">
      <c r="B290" s="31" t="s">
        <v>197</v>
      </c>
      <c r="C290" s="277">
        <f>'2 Income Statement'!$B$20</f>
        <v>0</v>
      </c>
      <c r="D290" s="143"/>
      <c r="E290" s="143"/>
      <c r="F290" s="145"/>
      <c r="G290" s="143"/>
      <c r="H290" s="143"/>
      <c r="I290" s="156"/>
      <c r="J290" s="92">
        <f t="shared" si="44"/>
        <v>0</v>
      </c>
      <c r="K290" s="98">
        <f>'1 Enterprises'!S$14</f>
        <v>0</v>
      </c>
      <c r="L290" s="94">
        <f t="shared" si="45"/>
        <v>0</v>
      </c>
    </row>
    <row r="291" spans="2:12" ht="15" x14ac:dyDescent="0.25">
      <c r="B291" s="31" t="s">
        <v>198</v>
      </c>
      <c r="C291" s="277">
        <f>'2 Income Statement'!$B$21</f>
        <v>0</v>
      </c>
      <c r="D291" s="143"/>
      <c r="E291" s="143"/>
      <c r="F291" s="145"/>
      <c r="G291" s="143"/>
      <c r="H291" s="143"/>
      <c r="I291" s="156"/>
      <c r="J291" s="92">
        <f t="shared" si="44"/>
        <v>0</v>
      </c>
      <c r="K291" s="98">
        <f>'1 Enterprises'!T$14</f>
        <v>0</v>
      </c>
      <c r="L291" s="94">
        <f t="shared" si="45"/>
        <v>0</v>
      </c>
    </row>
    <row r="292" spans="2:12" ht="15" x14ac:dyDescent="0.25">
      <c r="B292" s="31" t="s">
        <v>199</v>
      </c>
      <c r="C292" s="277">
        <f>'2 Income Statement'!$B$22</f>
        <v>0</v>
      </c>
      <c r="D292" s="143"/>
      <c r="E292" s="143"/>
      <c r="F292" s="145"/>
      <c r="G292" s="143"/>
      <c r="H292" s="143"/>
      <c r="I292" s="156"/>
      <c r="J292" s="92">
        <f t="shared" si="44"/>
        <v>0</v>
      </c>
      <c r="K292" s="98">
        <f>'1 Enterprises'!U$14</f>
        <v>0</v>
      </c>
      <c r="L292" s="94">
        <f t="shared" si="45"/>
        <v>0</v>
      </c>
    </row>
    <row r="293" spans="2:12" ht="15" x14ac:dyDescent="0.25">
      <c r="B293" s="31" t="s">
        <v>200</v>
      </c>
      <c r="C293" s="277">
        <f>'2 Income Statement'!$B$23</f>
        <v>0</v>
      </c>
      <c r="D293" s="143"/>
      <c r="E293" s="143"/>
      <c r="F293" s="145"/>
      <c r="G293" s="143"/>
      <c r="H293" s="143"/>
      <c r="I293" s="156"/>
      <c r="J293" s="92">
        <f t="shared" si="44"/>
        <v>0</v>
      </c>
      <c r="K293" s="98">
        <f>'1 Enterprises'!V$14</f>
        <v>0</v>
      </c>
      <c r="L293" s="94">
        <f t="shared" si="45"/>
        <v>0</v>
      </c>
    </row>
    <row r="294" spans="2:12" ht="15" x14ac:dyDescent="0.25">
      <c r="B294" s="31" t="s">
        <v>201</v>
      </c>
      <c r="C294" s="277">
        <f>'2 Income Statement'!$B$24</f>
        <v>0</v>
      </c>
      <c r="D294" s="143"/>
      <c r="E294" s="143"/>
      <c r="F294" s="145"/>
      <c r="G294" s="143"/>
      <c r="H294" s="143"/>
      <c r="I294" s="156"/>
      <c r="J294" s="92">
        <f t="shared" si="44"/>
        <v>0</v>
      </c>
      <c r="K294" s="98">
        <f>'1 Enterprises'!W$14</f>
        <v>0</v>
      </c>
      <c r="L294" s="94">
        <f t="shared" si="45"/>
        <v>0</v>
      </c>
    </row>
    <row r="295" spans="2:12" ht="15" x14ac:dyDescent="0.25">
      <c r="B295" s="31" t="s">
        <v>202</v>
      </c>
      <c r="C295" s="277">
        <f>'2 Income Statement'!$B$25</f>
        <v>0</v>
      </c>
      <c r="D295" s="143"/>
      <c r="E295" s="143"/>
      <c r="F295" s="145"/>
      <c r="G295" s="143"/>
      <c r="H295" s="143"/>
      <c r="I295" s="156"/>
      <c r="J295" s="92">
        <f t="shared" si="44"/>
        <v>0</v>
      </c>
      <c r="K295" s="98">
        <f>'1 Enterprises'!X$14</f>
        <v>0</v>
      </c>
      <c r="L295" s="94">
        <f t="shared" si="45"/>
        <v>0</v>
      </c>
    </row>
    <row r="296" spans="2:12" ht="15" x14ac:dyDescent="0.25">
      <c r="B296" s="31" t="s">
        <v>203</v>
      </c>
      <c r="C296" s="277">
        <f>'2 Income Statement'!$B$26</f>
        <v>0</v>
      </c>
      <c r="D296" s="143"/>
      <c r="E296" s="143"/>
      <c r="F296" s="145"/>
      <c r="G296" s="143"/>
      <c r="H296" s="143"/>
      <c r="I296" s="156"/>
      <c r="J296" s="92">
        <f t="shared" si="44"/>
        <v>0</v>
      </c>
      <c r="K296" s="98">
        <f>'1 Enterprises'!Y$14</f>
        <v>0</v>
      </c>
      <c r="L296" s="94">
        <f t="shared" si="45"/>
        <v>0</v>
      </c>
    </row>
    <row r="297" spans="2:12" ht="15" x14ac:dyDescent="0.25">
      <c r="B297" s="31" t="s">
        <v>204</v>
      </c>
      <c r="C297" s="277">
        <f>'2 Income Statement'!$B$27</f>
        <v>0</v>
      </c>
      <c r="D297" s="143"/>
      <c r="E297" s="143"/>
      <c r="F297" s="145"/>
      <c r="G297" s="143"/>
      <c r="H297" s="143"/>
      <c r="I297" s="156"/>
      <c r="J297" s="92">
        <f t="shared" si="44"/>
        <v>0</v>
      </c>
      <c r="K297" s="98">
        <f>'1 Enterprises'!Z$14</f>
        <v>0</v>
      </c>
      <c r="L297" s="94">
        <f t="shared" si="45"/>
        <v>0</v>
      </c>
    </row>
    <row r="298" spans="2:12" ht="15" x14ac:dyDescent="0.25">
      <c r="B298" s="31" t="s">
        <v>205</v>
      </c>
      <c r="C298" s="277">
        <f>'2 Income Statement'!$B$28</f>
        <v>0</v>
      </c>
      <c r="D298" s="143"/>
      <c r="E298" s="143"/>
      <c r="F298" s="145"/>
      <c r="G298" s="143"/>
      <c r="H298" s="143"/>
      <c r="I298" s="156"/>
      <c r="J298" s="92">
        <f t="shared" si="44"/>
        <v>0</v>
      </c>
      <c r="K298" s="98">
        <f>'1 Enterprises'!AA$14</f>
        <v>0</v>
      </c>
      <c r="L298" s="94">
        <f t="shared" si="45"/>
        <v>0</v>
      </c>
    </row>
    <row r="299" spans="2:12" ht="15" x14ac:dyDescent="0.25">
      <c r="B299" s="31" t="s">
        <v>206</v>
      </c>
      <c r="C299" s="277">
        <f>'2 Income Statement'!$B$29</f>
        <v>0</v>
      </c>
      <c r="D299" s="143"/>
      <c r="E299" s="143"/>
      <c r="F299" s="145"/>
      <c r="G299" s="143"/>
      <c r="H299" s="143"/>
      <c r="I299" s="156"/>
      <c r="J299" s="92">
        <f t="shared" si="44"/>
        <v>0</v>
      </c>
      <c r="K299" s="98">
        <f>'1 Enterprises'!AB$14</f>
        <v>0</v>
      </c>
      <c r="L299" s="94">
        <f t="shared" si="45"/>
        <v>0</v>
      </c>
    </row>
    <row r="301" spans="2:12" ht="15" x14ac:dyDescent="0.25">
      <c r="C301" s="285" t="s">
        <v>420</v>
      </c>
      <c r="D301" s="286"/>
      <c r="E301" s="286"/>
      <c r="F301" s="286"/>
      <c r="G301" s="286"/>
      <c r="H301" s="286"/>
      <c r="I301" s="286"/>
      <c r="J301" s="286"/>
      <c r="K301" s="286"/>
      <c r="L301" s="287"/>
    </row>
    <row r="302" spans="2:12" ht="15" x14ac:dyDescent="0.25">
      <c r="B302" s="31" t="s">
        <v>62</v>
      </c>
      <c r="C302" s="91">
        <f>'2 Income Statement'!$B$5</f>
        <v>0</v>
      </c>
      <c r="D302" s="143"/>
      <c r="E302" s="143"/>
      <c r="F302" s="145"/>
      <c r="G302" s="143"/>
      <c r="H302" s="143"/>
      <c r="I302" s="156"/>
      <c r="J302" s="92">
        <f>IF(G302&gt;0,(D302*(F302/G302)),0)</f>
        <v>0</v>
      </c>
      <c r="K302" s="93">
        <f>'1 Enterprises'!D$14</f>
        <v>0</v>
      </c>
      <c r="L302" s="94">
        <f t="shared" ref="L302:L314" si="46">IF(K302&gt;0,((J302/K302)*I302),0)</f>
        <v>0</v>
      </c>
    </row>
    <row r="303" spans="2:12" ht="15" x14ac:dyDescent="0.25">
      <c r="B303" s="31" t="s">
        <v>63</v>
      </c>
      <c r="C303" s="91">
        <f>'2 Income Statement'!$B$6</f>
        <v>0</v>
      </c>
      <c r="D303" s="143"/>
      <c r="E303" s="143"/>
      <c r="F303" s="145"/>
      <c r="G303" s="143"/>
      <c r="H303" s="143"/>
      <c r="I303" s="156"/>
      <c r="J303" s="92">
        <f t="shared" ref="J303:J314" si="47">IF(G303&gt;0,(D303*(F303/G303)),0)</f>
        <v>0</v>
      </c>
      <c r="K303" s="97">
        <f>'1 Enterprises'!E$14</f>
        <v>0</v>
      </c>
      <c r="L303" s="94">
        <f t="shared" si="46"/>
        <v>0</v>
      </c>
    </row>
    <row r="304" spans="2:12" ht="15" x14ac:dyDescent="0.25">
      <c r="B304" s="31" t="s">
        <v>64</v>
      </c>
      <c r="C304" s="91">
        <f>'2 Income Statement'!$B$7</f>
        <v>0</v>
      </c>
      <c r="D304" s="143"/>
      <c r="E304" s="143"/>
      <c r="F304" s="145"/>
      <c r="G304" s="143"/>
      <c r="H304" s="143"/>
      <c r="I304" s="156"/>
      <c r="J304" s="92">
        <f t="shared" si="47"/>
        <v>0</v>
      </c>
      <c r="K304" s="97">
        <f>'1 Enterprises'!F$14</f>
        <v>0</v>
      </c>
      <c r="L304" s="94">
        <f t="shared" si="46"/>
        <v>0</v>
      </c>
    </row>
    <row r="305" spans="2:12" ht="15" x14ac:dyDescent="0.25">
      <c r="B305" s="31" t="s">
        <v>65</v>
      </c>
      <c r="C305" s="91">
        <f>'2 Income Statement'!$B$8</f>
        <v>0</v>
      </c>
      <c r="D305" s="143"/>
      <c r="E305" s="143"/>
      <c r="F305" s="145"/>
      <c r="G305" s="143"/>
      <c r="H305" s="143"/>
      <c r="I305" s="156"/>
      <c r="J305" s="92">
        <f t="shared" si="47"/>
        <v>0</v>
      </c>
      <c r="K305" s="97">
        <f>'1 Enterprises'!G$14</f>
        <v>0</v>
      </c>
      <c r="L305" s="94">
        <f t="shared" si="46"/>
        <v>0</v>
      </c>
    </row>
    <row r="306" spans="2:12" ht="15" x14ac:dyDescent="0.25">
      <c r="B306" s="31" t="s">
        <v>66</v>
      </c>
      <c r="C306" s="91">
        <f>'2 Income Statement'!$B$9</f>
        <v>0</v>
      </c>
      <c r="D306" s="143"/>
      <c r="E306" s="143"/>
      <c r="F306" s="145"/>
      <c r="G306" s="143"/>
      <c r="H306" s="143"/>
      <c r="I306" s="156"/>
      <c r="J306" s="92">
        <f t="shared" si="47"/>
        <v>0</v>
      </c>
      <c r="K306" s="97">
        <f>'1 Enterprises'!H$14</f>
        <v>0</v>
      </c>
      <c r="L306" s="94">
        <f t="shared" si="46"/>
        <v>0</v>
      </c>
    </row>
    <row r="307" spans="2:12" ht="15" x14ac:dyDescent="0.25">
      <c r="B307" s="31" t="s">
        <v>187</v>
      </c>
      <c r="C307" s="91">
        <f>'2 Income Statement'!$B$10</f>
        <v>0</v>
      </c>
      <c r="D307" s="143"/>
      <c r="E307" s="143"/>
      <c r="F307" s="145"/>
      <c r="G307" s="143"/>
      <c r="H307" s="143"/>
      <c r="I307" s="156"/>
      <c r="J307" s="92">
        <f t="shared" si="47"/>
        <v>0</v>
      </c>
      <c r="K307" s="97">
        <f>'1 Enterprises'!I$14</f>
        <v>0</v>
      </c>
      <c r="L307" s="94">
        <f t="shared" si="46"/>
        <v>0</v>
      </c>
    </row>
    <row r="308" spans="2:12" ht="15" x14ac:dyDescent="0.25">
      <c r="B308" s="31" t="s">
        <v>188</v>
      </c>
      <c r="C308" s="91">
        <f>'2 Income Statement'!$B$11</f>
        <v>0</v>
      </c>
      <c r="D308" s="143"/>
      <c r="E308" s="143"/>
      <c r="F308" s="145"/>
      <c r="G308" s="143"/>
      <c r="H308" s="143"/>
      <c r="I308" s="156"/>
      <c r="J308" s="92">
        <f t="shared" si="47"/>
        <v>0</v>
      </c>
      <c r="K308" s="97">
        <f>'1 Enterprises'!J$14</f>
        <v>0</v>
      </c>
      <c r="L308" s="94">
        <f t="shared" si="46"/>
        <v>0</v>
      </c>
    </row>
    <row r="309" spans="2:12" ht="15" x14ac:dyDescent="0.25">
      <c r="B309" s="31" t="s">
        <v>189</v>
      </c>
      <c r="C309" s="91">
        <f>'2 Income Statement'!$B$12</f>
        <v>0</v>
      </c>
      <c r="D309" s="143"/>
      <c r="E309" s="143"/>
      <c r="F309" s="145"/>
      <c r="G309" s="143"/>
      <c r="H309" s="143"/>
      <c r="I309" s="156"/>
      <c r="J309" s="92">
        <f t="shared" si="47"/>
        <v>0</v>
      </c>
      <c r="K309" s="98">
        <f>'1 Enterprises'!K$14</f>
        <v>0</v>
      </c>
      <c r="L309" s="94">
        <f t="shared" si="46"/>
        <v>0</v>
      </c>
    </row>
    <row r="310" spans="2:12" ht="15" x14ac:dyDescent="0.25">
      <c r="B310" s="31" t="s">
        <v>190</v>
      </c>
      <c r="C310" s="91">
        <f>'2 Income Statement'!$B$13</f>
        <v>0</v>
      </c>
      <c r="D310" s="143"/>
      <c r="E310" s="143"/>
      <c r="F310" s="145"/>
      <c r="G310" s="143"/>
      <c r="H310" s="143"/>
      <c r="I310" s="156"/>
      <c r="J310" s="92">
        <f t="shared" si="47"/>
        <v>0</v>
      </c>
      <c r="K310" s="98">
        <f>'1 Enterprises'!L$14</f>
        <v>0</v>
      </c>
      <c r="L310" s="94">
        <f t="shared" si="46"/>
        <v>0</v>
      </c>
    </row>
    <row r="311" spans="2:12" ht="15" x14ac:dyDescent="0.25">
      <c r="B311" s="31" t="s">
        <v>191</v>
      </c>
      <c r="C311" s="91">
        <f>'2 Income Statement'!$B$14</f>
        <v>0</v>
      </c>
      <c r="D311" s="143"/>
      <c r="E311" s="143"/>
      <c r="F311" s="145"/>
      <c r="G311" s="143"/>
      <c r="H311" s="143"/>
      <c r="I311" s="156"/>
      <c r="J311" s="92">
        <f t="shared" si="47"/>
        <v>0</v>
      </c>
      <c r="K311" s="98">
        <f>'1 Enterprises'!M$14</f>
        <v>0</v>
      </c>
      <c r="L311" s="94">
        <f t="shared" si="46"/>
        <v>0</v>
      </c>
    </row>
    <row r="312" spans="2:12" ht="15" x14ac:dyDescent="0.25">
      <c r="B312" s="31" t="s">
        <v>192</v>
      </c>
      <c r="C312" s="91">
        <f>'2 Income Statement'!$B$15</f>
        <v>0</v>
      </c>
      <c r="D312" s="143"/>
      <c r="E312" s="143"/>
      <c r="F312" s="145"/>
      <c r="G312" s="143"/>
      <c r="H312" s="143"/>
      <c r="I312" s="156"/>
      <c r="J312" s="92">
        <f t="shared" si="47"/>
        <v>0</v>
      </c>
      <c r="K312" s="98">
        <f>'1 Enterprises'!N$14</f>
        <v>0</v>
      </c>
      <c r="L312" s="94">
        <f t="shared" si="46"/>
        <v>0</v>
      </c>
    </row>
    <row r="313" spans="2:12" ht="15" x14ac:dyDescent="0.25">
      <c r="B313" s="31" t="s">
        <v>193</v>
      </c>
      <c r="C313" s="91">
        <f>'2 Income Statement'!$B$16</f>
        <v>0</v>
      </c>
      <c r="D313" s="143"/>
      <c r="E313" s="143"/>
      <c r="F313" s="145"/>
      <c r="G313" s="143"/>
      <c r="H313" s="143"/>
      <c r="I313" s="156"/>
      <c r="J313" s="92">
        <f t="shared" si="47"/>
        <v>0</v>
      </c>
      <c r="K313" s="98">
        <f>'1 Enterprises'!O$14</f>
        <v>0</v>
      </c>
      <c r="L313" s="94">
        <f t="shared" si="46"/>
        <v>0</v>
      </c>
    </row>
    <row r="314" spans="2:12" ht="15" x14ac:dyDescent="0.25">
      <c r="B314" s="31" t="s">
        <v>194</v>
      </c>
      <c r="C314" s="277">
        <f>'2 Income Statement'!$B$17</f>
        <v>0</v>
      </c>
      <c r="D314" s="143"/>
      <c r="E314" s="143"/>
      <c r="F314" s="145"/>
      <c r="G314" s="143"/>
      <c r="H314" s="143"/>
      <c r="I314" s="156"/>
      <c r="J314" s="92">
        <f t="shared" si="47"/>
        <v>0</v>
      </c>
      <c r="K314" s="98">
        <f>'1 Enterprises'!P$14</f>
        <v>0</v>
      </c>
      <c r="L314" s="94">
        <f t="shared" si="46"/>
        <v>0</v>
      </c>
    </row>
    <row r="315" spans="2:12" ht="15" x14ac:dyDescent="0.25">
      <c r="B315" s="31" t="s">
        <v>195</v>
      </c>
      <c r="C315" s="277">
        <f>'2 Income Statement'!$B$18</f>
        <v>0</v>
      </c>
      <c r="D315" s="143"/>
      <c r="E315" s="143"/>
      <c r="F315" s="145"/>
      <c r="G315" s="143"/>
      <c r="H315" s="143"/>
      <c r="I315" s="156"/>
      <c r="J315" s="92">
        <f>IF(G315&gt;0,(D315*(F315/G315)),0)</f>
        <v>0</v>
      </c>
      <c r="K315" s="98">
        <f>'1 Enterprises'!Q$14</f>
        <v>0</v>
      </c>
      <c r="L315" s="94">
        <f>IF(K315&gt;0,((J315/K315)*I315),0)</f>
        <v>0</v>
      </c>
    </row>
    <row r="316" spans="2:12" ht="15" x14ac:dyDescent="0.25">
      <c r="B316" s="31" t="s">
        <v>196</v>
      </c>
      <c r="C316" s="277">
        <f>'2 Income Statement'!$B$19</f>
        <v>0</v>
      </c>
      <c r="D316" s="143"/>
      <c r="E316" s="143"/>
      <c r="F316" s="145"/>
      <c r="G316" s="143"/>
      <c r="H316" s="143"/>
      <c r="I316" s="156"/>
      <c r="J316" s="92">
        <f t="shared" ref="J316:J326" si="48">IF(G316&gt;0,(D316*(F316/G316)),0)</f>
        <v>0</v>
      </c>
      <c r="K316" s="98">
        <f>'1 Enterprises'!R$14</f>
        <v>0</v>
      </c>
      <c r="L316" s="94">
        <f t="shared" ref="L316:L326" si="49">IF(K316&gt;0,((J316/K316)*I316),0)</f>
        <v>0</v>
      </c>
    </row>
    <row r="317" spans="2:12" ht="15" x14ac:dyDescent="0.25">
      <c r="B317" s="31" t="s">
        <v>197</v>
      </c>
      <c r="C317" s="277">
        <f>'2 Income Statement'!$B$20</f>
        <v>0</v>
      </c>
      <c r="D317" s="143"/>
      <c r="E317" s="143"/>
      <c r="F317" s="145"/>
      <c r="G317" s="143"/>
      <c r="H317" s="143"/>
      <c r="I317" s="156"/>
      <c r="J317" s="92">
        <f t="shared" si="48"/>
        <v>0</v>
      </c>
      <c r="K317" s="98">
        <f>'1 Enterprises'!S$14</f>
        <v>0</v>
      </c>
      <c r="L317" s="94">
        <f t="shared" si="49"/>
        <v>0</v>
      </c>
    </row>
    <row r="318" spans="2:12" ht="15" x14ac:dyDescent="0.25">
      <c r="B318" s="31" t="s">
        <v>198</v>
      </c>
      <c r="C318" s="277">
        <f>'2 Income Statement'!$B$21</f>
        <v>0</v>
      </c>
      <c r="D318" s="143"/>
      <c r="E318" s="143"/>
      <c r="F318" s="145"/>
      <c r="G318" s="143"/>
      <c r="H318" s="143"/>
      <c r="I318" s="156"/>
      <c r="J318" s="92">
        <f t="shared" si="48"/>
        <v>0</v>
      </c>
      <c r="K318" s="98">
        <f>'1 Enterprises'!T$14</f>
        <v>0</v>
      </c>
      <c r="L318" s="94">
        <f t="shared" si="49"/>
        <v>0</v>
      </c>
    </row>
    <row r="319" spans="2:12" ht="15" x14ac:dyDescent="0.25">
      <c r="B319" s="31" t="s">
        <v>199</v>
      </c>
      <c r="C319" s="277">
        <f>'2 Income Statement'!$B$22</f>
        <v>0</v>
      </c>
      <c r="D319" s="143"/>
      <c r="E319" s="143"/>
      <c r="F319" s="145"/>
      <c r="G319" s="143"/>
      <c r="H319" s="143"/>
      <c r="I319" s="156"/>
      <c r="J319" s="92">
        <f t="shared" si="48"/>
        <v>0</v>
      </c>
      <c r="K319" s="98">
        <f>'1 Enterprises'!U$14</f>
        <v>0</v>
      </c>
      <c r="L319" s="94">
        <f t="shared" si="49"/>
        <v>0</v>
      </c>
    </row>
    <row r="320" spans="2:12" ht="15" x14ac:dyDescent="0.25">
      <c r="B320" s="31" t="s">
        <v>200</v>
      </c>
      <c r="C320" s="277">
        <f>'2 Income Statement'!$B$23</f>
        <v>0</v>
      </c>
      <c r="D320" s="143"/>
      <c r="E320" s="143"/>
      <c r="F320" s="145"/>
      <c r="G320" s="143"/>
      <c r="H320" s="143"/>
      <c r="I320" s="156"/>
      <c r="J320" s="92">
        <f t="shared" si="48"/>
        <v>0</v>
      </c>
      <c r="K320" s="98">
        <f>'1 Enterprises'!V$14</f>
        <v>0</v>
      </c>
      <c r="L320" s="94">
        <f t="shared" si="49"/>
        <v>0</v>
      </c>
    </row>
    <row r="321" spans="2:12" ht="15" x14ac:dyDescent="0.25">
      <c r="B321" s="31" t="s">
        <v>201</v>
      </c>
      <c r="C321" s="277">
        <f>'2 Income Statement'!$B$24</f>
        <v>0</v>
      </c>
      <c r="D321" s="143"/>
      <c r="E321" s="143"/>
      <c r="F321" s="145"/>
      <c r="G321" s="143"/>
      <c r="H321" s="143"/>
      <c r="I321" s="156"/>
      <c r="J321" s="92">
        <f t="shared" si="48"/>
        <v>0</v>
      </c>
      <c r="K321" s="98">
        <f>'1 Enterprises'!W$14</f>
        <v>0</v>
      </c>
      <c r="L321" s="94">
        <f t="shared" si="49"/>
        <v>0</v>
      </c>
    </row>
    <row r="322" spans="2:12" ht="15" x14ac:dyDescent="0.25">
      <c r="B322" s="31" t="s">
        <v>202</v>
      </c>
      <c r="C322" s="277">
        <f>'2 Income Statement'!$B$25</f>
        <v>0</v>
      </c>
      <c r="D322" s="143"/>
      <c r="E322" s="143"/>
      <c r="F322" s="145"/>
      <c r="G322" s="143"/>
      <c r="H322" s="143"/>
      <c r="I322" s="156"/>
      <c r="J322" s="92">
        <f t="shared" si="48"/>
        <v>0</v>
      </c>
      <c r="K322" s="98">
        <f>'1 Enterprises'!X$14</f>
        <v>0</v>
      </c>
      <c r="L322" s="94">
        <f t="shared" si="49"/>
        <v>0</v>
      </c>
    </row>
    <row r="323" spans="2:12" ht="15" x14ac:dyDescent="0.25">
      <c r="B323" s="31" t="s">
        <v>203</v>
      </c>
      <c r="C323" s="277">
        <f>'2 Income Statement'!$B$26</f>
        <v>0</v>
      </c>
      <c r="D323" s="143"/>
      <c r="E323" s="143"/>
      <c r="F323" s="145"/>
      <c r="G323" s="143"/>
      <c r="H323" s="143"/>
      <c r="I323" s="156"/>
      <c r="J323" s="92">
        <f t="shared" si="48"/>
        <v>0</v>
      </c>
      <c r="K323" s="98">
        <f>'1 Enterprises'!Y$14</f>
        <v>0</v>
      </c>
      <c r="L323" s="94">
        <f t="shared" si="49"/>
        <v>0</v>
      </c>
    </row>
    <row r="324" spans="2:12" ht="15" x14ac:dyDescent="0.25">
      <c r="B324" s="31" t="s">
        <v>204</v>
      </c>
      <c r="C324" s="277">
        <f>'2 Income Statement'!$B$27</f>
        <v>0</v>
      </c>
      <c r="D324" s="143"/>
      <c r="E324" s="143"/>
      <c r="F324" s="145"/>
      <c r="G324" s="143"/>
      <c r="H324" s="143"/>
      <c r="I324" s="156"/>
      <c r="J324" s="92">
        <f t="shared" si="48"/>
        <v>0</v>
      </c>
      <c r="K324" s="98">
        <f>'1 Enterprises'!Z$14</f>
        <v>0</v>
      </c>
      <c r="L324" s="94">
        <f t="shared" si="49"/>
        <v>0</v>
      </c>
    </row>
    <row r="325" spans="2:12" ht="15" x14ac:dyDescent="0.25">
      <c r="B325" s="31" t="s">
        <v>205</v>
      </c>
      <c r="C325" s="277">
        <f>'2 Income Statement'!$B$28</f>
        <v>0</v>
      </c>
      <c r="D325" s="143"/>
      <c r="E325" s="143"/>
      <c r="F325" s="145"/>
      <c r="G325" s="143"/>
      <c r="H325" s="143"/>
      <c r="I325" s="156"/>
      <c r="J325" s="92">
        <f t="shared" si="48"/>
        <v>0</v>
      </c>
      <c r="K325" s="98">
        <f>'1 Enterprises'!AA$14</f>
        <v>0</v>
      </c>
      <c r="L325" s="94">
        <f t="shared" si="49"/>
        <v>0</v>
      </c>
    </row>
    <row r="326" spans="2:12" ht="15" x14ac:dyDescent="0.25">
      <c r="B326" s="31" t="s">
        <v>206</v>
      </c>
      <c r="C326" s="277">
        <f>'2 Income Statement'!$B$29</f>
        <v>0</v>
      </c>
      <c r="D326" s="143"/>
      <c r="E326" s="143"/>
      <c r="F326" s="145"/>
      <c r="G326" s="143"/>
      <c r="H326" s="143"/>
      <c r="I326" s="156"/>
      <c r="J326" s="92">
        <f t="shared" si="48"/>
        <v>0</v>
      </c>
      <c r="K326" s="98">
        <f>'1 Enterprises'!AB$14</f>
        <v>0</v>
      </c>
      <c r="L326" s="94">
        <f t="shared" si="49"/>
        <v>0</v>
      </c>
    </row>
    <row r="328" spans="2:12" ht="15" x14ac:dyDescent="0.25">
      <c r="C328" s="285" t="s">
        <v>421</v>
      </c>
      <c r="D328" s="286"/>
      <c r="E328" s="286"/>
      <c r="F328" s="286"/>
      <c r="G328" s="286"/>
      <c r="H328" s="286"/>
      <c r="I328" s="286"/>
      <c r="J328" s="286"/>
      <c r="K328" s="286"/>
      <c r="L328" s="287"/>
    </row>
    <row r="329" spans="2:12" ht="15" x14ac:dyDescent="0.25">
      <c r="B329" s="31" t="s">
        <v>62</v>
      </c>
      <c r="C329" s="91">
        <f>'2 Income Statement'!$B$5</f>
        <v>0</v>
      </c>
      <c r="D329" s="143"/>
      <c r="E329" s="143"/>
      <c r="F329" s="145"/>
      <c r="G329" s="143"/>
      <c r="H329" s="143"/>
      <c r="I329" s="156"/>
      <c r="J329" s="92">
        <f>IF(G329&gt;0,(D329*(F329/G329)),0)</f>
        <v>0</v>
      </c>
      <c r="K329" s="93">
        <f>'1 Enterprises'!D$14</f>
        <v>0</v>
      </c>
      <c r="L329" s="94">
        <f t="shared" ref="L329:L341" si="50">IF(K329&gt;0,((J329/K329)*I329),0)</f>
        <v>0</v>
      </c>
    </row>
    <row r="330" spans="2:12" ht="15" x14ac:dyDescent="0.25">
      <c r="B330" s="31" t="s">
        <v>63</v>
      </c>
      <c r="C330" s="91">
        <f>'2 Income Statement'!$B$6</f>
        <v>0</v>
      </c>
      <c r="D330" s="143"/>
      <c r="E330" s="143"/>
      <c r="F330" s="145"/>
      <c r="G330" s="143"/>
      <c r="H330" s="143"/>
      <c r="I330" s="156"/>
      <c r="J330" s="92">
        <f t="shared" ref="J330:J341" si="51">IF(G330&gt;0,(D330*(F330/G330)),0)</f>
        <v>0</v>
      </c>
      <c r="K330" s="97">
        <f>'1 Enterprises'!E$14</f>
        <v>0</v>
      </c>
      <c r="L330" s="94">
        <f t="shared" si="50"/>
        <v>0</v>
      </c>
    </row>
    <row r="331" spans="2:12" ht="15" x14ac:dyDescent="0.25">
      <c r="B331" s="31" t="s">
        <v>64</v>
      </c>
      <c r="C331" s="91">
        <f>'2 Income Statement'!$B$7</f>
        <v>0</v>
      </c>
      <c r="D331" s="143"/>
      <c r="E331" s="143"/>
      <c r="F331" s="145"/>
      <c r="G331" s="143"/>
      <c r="H331" s="143"/>
      <c r="I331" s="156"/>
      <c r="J331" s="92">
        <f t="shared" si="51"/>
        <v>0</v>
      </c>
      <c r="K331" s="97">
        <f>'1 Enterprises'!F$14</f>
        <v>0</v>
      </c>
      <c r="L331" s="94">
        <f t="shared" si="50"/>
        <v>0</v>
      </c>
    </row>
    <row r="332" spans="2:12" ht="15" x14ac:dyDescent="0.25">
      <c r="B332" s="31" t="s">
        <v>65</v>
      </c>
      <c r="C332" s="91">
        <f>'2 Income Statement'!$B$8</f>
        <v>0</v>
      </c>
      <c r="D332" s="143"/>
      <c r="E332" s="143"/>
      <c r="F332" s="145"/>
      <c r="G332" s="143"/>
      <c r="H332" s="143"/>
      <c r="I332" s="156"/>
      <c r="J332" s="92">
        <f t="shared" si="51"/>
        <v>0</v>
      </c>
      <c r="K332" s="97">
        <f>'1 Enterprises'!G$14</f>
        <v>0</v>
      </c>
      <c r="L332" s="94">
        <f t="shared" si="50"/>
        <v>0</v>
      </c>
    </row>
    <row r="333" spans="2:12" ht="15" x14ac:dyDescent="0.25">
      <c r="B333" s="31" t="s">
        <v>66</v>
      </c>
      <c r="C333" s="91">
        <f>'2 Income Statement'!$B$9</f>
        <v>0</v>
      </c>
      <c r="D333" s="143"/>
      <c r="E333" s="143"/>
      <c r="F333" s="145"/>
      <c r="G333" s="143"/>
      <c r="H333" s="143"/>
      <c r="I333" s="156"/>
      <c r="J333" s="92">
        <f t="shared" si="51"/>
        <v>0</v>
      </c>
      <c r="K333" s="97">
        <f>'1 Enterprises'!H$14</f>
        <v>0</v>
      </c>
      <c r="L333" s="94">
        <f t="shared" si="50"/>
        <v>0</v>
      </c>
    </row>
    <row r="334" spans="2:12" ht="15" x14ac:dyDescent="0.25">
      <c r="B334" s="31" t="s">
        <v>187</v>
      </c>
      <c r="C334" s="91">
        <f>'2 Income Statement'!$B$10</f>
        <v>0</v>
      </c>
      <c r="D334" s="143"/>
      <c r="E334" s="143"/>
      <c r="F334" s="145"/>
      <c r="G334" s="143"/>
      <c r="H334" s="143"/>
      <c r="I334" s="156"/>
      <c r="J334" s="92">
        <f t="shared" si="51"/>
        <v>0</v>
      </c>
      <c r="K334" s="97">
        <f>'1 Enterprises'!I$14</f>
        <v>0</v>
      </c>
      <c r="L334" s="94">
        <f t="shared" si="50"/>
        <v>0</v>
      </c>
    </row>
    <row r="335" spans="2:12" ht="15" x14ac:dyDescent="0.25">
      <c r="B335" s="31" t="s">
        <v>188</v>
      </c>
      <c r="C335" s="91">
        <f>'2 Income Statement'!$B$11</f>
        <v>0</v>
      </c>
      <c r="D335" s="143"/>
      <c r="E335" s="143"/>
      <c r="F335" s="145"/>
      <c r="G335" s="143"/>
      <c r="H335" s="143"/>
      <c r="I335" s="156"/>
      <c r="J335" s="92">
        <f t="shared" si="51"/>
        <v>0</v>
      </c>
      <c r="K335" s="97">
        <f>'1 Enterprises'!J$14</f>
        <v>0</v>
      </c>
      <c r="L335" s="94">
        <f t="shared" si="50"/>
        <v>0</v>
      </c>
    </row>
    <row r="336" spans="2:12" ht="15" x14ac:dyDescent="0.25">
      <c r="B336" s="31" t="s">
        <v>189</v>
      </c>
      <c r="C336" s="91">
        <f>'2 Income Statement'!$B$12</f>
        <v>0</v>
      </c>
      <c r="D336" s="143"/>
      <c r="E336" s="143"/>
      <c r="F336" s="145"/>
      <c r="G336" s="143"/>
      <c r="H336" s="143"/>
      <c r="I336" s="156"/>
      <c r="J336" s="92">
        <f t="shared" si="51"/>
        <v>0</v>
      </c>
      <c r="K336" s="98">
        <f>'1 Enterprises'!K$14</f>
        <v>0</v>
      </c>
      <c r="L336" s="94">
        <f t="shared" si="50"/>
        <v>0</v>
      </c>
    </row>
    <row r="337" spans="2:12" ht="15" x14ac:dyDescent="0.25">
      <c r="B337" s="31" t="s">
        <v>190</v>
      </c>
      <c r="C337" s="91">
        <f>'2 Income Statement'!$B$13</f>
        <v>0</v>
      </c>
      <c r="D337" s="143"/>
      <c r="E337" s="143"/>
      <c r="F337" s="145"/>
      <c r="G337" s="143"/>
      <c r="H337" s="143"/>
      <c r="I337" s="156"/>
      <c r="J337" s="92">
        <f t="shared" si="51"/>
        <v>0</v>
      </c>
      <c r="K337" s="98">
        <f>'1 Enterprises'!L$14</f>
        <v>0</v>
      </c>
      <c r="L337" s="94">
        <f t="shared" si="50"/>
        <v>0</v>
      </c>
    </row>
    <row r="338" spans="2:12" ht="15" x14ac:dyDescent="0.25">
      <c r="B338" s="31" t="s">
        <v>191</v>
      </c>
      <c r="C338" s="91">
        <f>'2 Income Statement'!$B$14</f>
        <v>0</v>
      </c>
      <c r="D338" s="143"/>
      <c r="E338" s="143"/>
      <c r="F338" s="145"/>
      <c r="G338" s="143"/>
      <c r="H338" s="143"/>
      <c r="I338" s="156"/>
      <c r="J338" s="92">
        <f t="shared" si="51"/>
        <v>0</v>
      </c>
      <c r="K338" s="98">
        <f>'1 Enterprises'!M$14</f>
        <v>0</v>
      </c>
      <c r="L338" s="94">
        <f t="shared" si="50"/>
        <v>0</v>
      </c>
    </row>
    <row r="339" spans="2:12" ht="15" x14ac:dyDescent="0.25">
      <c r="B339" s="31" t="s">
        <v>192</v>
      </c>
      <c r="C339" s="91">
        <f>'2 Income Statement'!$B$15</f>
        <v>0</v>
      </c>
      <c r="D339" s="143"/>
      <c r="E339" s="143"/>
      <c r="F339" s="145"/>
      <c r="G339" s="143"/>
      <c r="H339" s="143"/>
      <c r="I339" s="156"/>
      <c r="J339" s="92">
        <f t="shared" si="51"/>
        <v>0</v>
      </c>
      <c r="K339" s="98">
        <f>'1 Enterprises'!N$14</f>
        <v>0</v>
      </c>
      <c r="L339" s="94">
        <f t="shared" si="50"/>
        <v>0</v>
      </c>
    </row>
    <row r="340" spans="2:12" ht="15" x14ac:dyDescent="0.25">
      <c r="B340" s="31" t="s">
        <v>193</v>
      </c>
      <c r="C340" s="91">
        <f>'2 Income Statement'!$B$16</f>
        <v>0</v>
      </c>
      <c r="D340" s="143"/>
      <c r="E340" s="143"/>
      <c r="F340" s="145"/>
      <c r="G340" s="143"/>
      <c r="H340" s="143"/>
      <c r="I340" s="156"/>
      <c r="J340" s="92">
        <f t="shared" si="51"/>
        <v>0</v>
      </c>
      <c r="K340" s="98">
        <f>'1 Enterprises'!O$14</f>
        <v>0</v>
      </c>
      <c r="L340" s="94">
        <f t="shared" si="50"/>
        <v>0</v>
      </c>
    </row>
    <row r="341" spans="2:12" ht="15" x14ac:dyDescent="0.25">
      <c r="B341" s="31" t="s">
        <v>194</v>
      </c>
      <c r="C341" s="277">
        <f>'2 Income Statement'!$B$17</f>
        <v>0</v>
      </c>
      <c r="D341" s="143"/>
      <c r="E341" s="143"/>
      <c r="F341" s="145"/>
      <c r="G341" s="143"/>
      <c r="H341" s="143"/>
      <c r="I341" s="156"/>
      <c r="J341" s="92">
        <f t="shared" si="51"/>
        <v>0</v>
      </c>
      <c r="K341" s="98">
        <f>'1 Enterprises'!P$14</f>
        <v>0</v>
      </c>
      <c r="L341" s="94">
        <f t="shared" si="50"/>
        <v>0</v>
      </c>
    </row>
    <row r="342" spans="2:12" ht="15" x14ac:dyDescent="0.25">
      <c r="B342" s="31" t="s">
        <v>195</v>
      </c>
      <c r="C342" s="277">
        <f>'2 Income Statement'!$B$18</f>
        <v>0</v>
      </c>
      <c r="D342" s="143"/>
      <c r="E342" s="143"/>
      <c r="F342" s="145"/>
      <c r="G342" s="143"/>
      <c r="H342" s="143"/>
      <c r="I342" s="156"/>
      <c r="J342" s="92">
        <f>IF(G342&gt;0,(D342*(F342/G342)),0)</f>
        <v>0</v>
      </c>
      <c r="K342" s="98">
        <f>'1 Enterprises'!Q$14</f>
        <v>0</v>
      </c>
      <c r="L342" s="94">
        <f>IF(K342&gt;0,((J342/K342)*I342),0)</f>
        <v>0</v>
      </c>
    </row>
    <row r="343" spans="2:12" ht="15" x14ac:dyDescent="0.25">
      <c r="B343" s="31" t="s">
        <v>196</v>
      </c>
      <c r="C343" s="277">
        <f>'2 Income Statement'!$B$19</f>
        <v>0</v>
      </c>
      <c r="D343" s="143"/>
      <c r="E343" s="143"/>
      <c r="F343" s="145"/>
      <c r="G343" s="143"/>
      <c r="H343" s="143"/>
      <c r="I343" s="156"/>
      <c r="J343" s="92">
        <f t="shared" ref="J343:J353" si="52">IF(G343&gt;0,(D343*(F343/G343)),0)</f>
        <v>0</v>
      </c>
      <c r="K343" s="98">
        <f>'1 Enterprises'!R$14</f>
        <v>0</v>
      </c>
      <c r="L343" s="94">
        <f t="shared" ref="L343:L353" si="53">IF(K343&gt;0,((J343/K343)*I343),0)</f>
        <v>0</v>
      </c>
    </row>
    <row r="344" spans="2:12" ht="15" x14ac:dyDescent="0.25">
      <c r="B344" s="31" t="s">
        <v>197</v>
      </c>
      <c r="C344" s="277">
        <f>'2 Income Statement'!$B$20</f>
        <v>0</v>
      </c>
      <c r="D344" s="143"/>
      <c r="E344" s="143"/>
      <c r="F344" s="145"/>
      <c r="G344" s="143"/>
      <c r="H344" s="143"/>
      <c r="I344" s="156"/>
      <c r="J344" s="92">
        <f t="shared" si="52"/>
        <v>0</v>
      </c>
      <c r="K344" s="98">
        <f>'1 Enterprises'!S$14</f>
        <v>0</v>
      </c>
      <c r="L344" s="94">
        <f t="shared" si="53"/>
        <v>0</v>
      </c>
    </row>
    <row r="345" spans="2:12" ht="15" x14ac:dyDescent="0.25">
      <c r="B345" s="31" t="s">
        <v>198</v>
      </c>
      <c r="C345" s="277">
        <f>'2 Income Statement'!$B$21</f>
        <v>0</v>
      </c>
      <c r="D345" s="143"/>
      <c r="E345" s="143"/>
      <c r="F345" s="145"/>
      <c r="G345" s="143"/>
      <c r="H345" s="143"/>
      <c r="I345" s="156"/>
      <c r="J345" s="92">
        <f t="shared" si="52"/>
        <v>0</v>
      </c>
      <c r="K345" s="98">
        <f>'1 Enterprises'!T$14</f>
        <v>0</v>
      </c>
      <c r="L345" s="94">
        <f t="shared" si="53"/>
        <v>0</v>
      </c>
    </row>
    <row r="346" spans="2:12" ht="15" x14ac:dyDescent="0.25">
      <c r="B346" s="31" t="s">
        <v>199</v>
      </c>
      <c r="C346" s="277">
        <f>'2 Income Statement'!$B$22</f>
        <v>0</v>
      </c>
      <c r="D346" s="143"/>
      <c r="E346" s="143"/>
      <c r="F346" s="145"/>
      <c r="G346" s="143"/>
      <c r="H346" s="143"/>
      <c r="I346" s="156"/>
      <c r="J346" s="92">
        <f t="shared" si="52"/>
        <v>0</v>
      </c>
      <c r="K346" s="98">
        <f>'1 Enterprises'!U$14</f>
        <v>0</v>
      </c>
      <c r="L346" s="94">
        <f t="shared" si="53"/>
        <v>0</v>
      </c>
    </row>
    <row r="347" spans="2:12" ht="15" x14ac:dyDescent="0.25">
      <c r="B347" s="31" t="s">
        <v>200</v>
      </c>
      <c r="C347" s="277">
        <f>'2 Income Statement'!$B$23</f>
        <v>0</v>
      </c>
      <c r="D347" s="143"/>
      <c r="E347" s="143"/>
      <c r="F347" s="145"/>
      <c r="G347" s="143"/>
      <c r="H347" s="143"/>
      <c r="I347" s="156"/>
      <c r="J347" s="92">
        <f t="shared" si="52"/>
        <v>0</v>
      </c>
      <c r="K347" s="98">
        <f>'1 Enterprises'!V$14</f>
        <v>0</v>
      </c>
      <c r="L347" s="94">
        <f t="shared" si="53"/>
        <v>0</v>
      </c>
    </row>
    <row r="348" spans="2:12" ht="15" x14ac:dyDescent="0.25">
      <c r="B348" s="31" t="s">
        <v>201</v>
      </c>
      <c r="C348" s="277">
        <f>'2 Income Statement'!$B$24</f>
        <v>0</v>
      </c>
      <c r="D348" s="143"/>
      <c r="E348" s="143"/>
      <c r="F348" s="145"/>
      <c r="G348" s="143"/>
      <c r="H348" s="143"/>
      <c r="I348" s="156"/>
      <c r="J348" s="92">
        <f t="shared" si="52"/>
        <v>0</v>
      </c>
      <c r="K348" s="98">
        <f>'1 Enterprises'!W$14</f>
        <v>0</v>
      </c>
      <c r="L348" s="94">
        <f t="shared" si="53"/>
        <v>0</v>
      </c>
    </row>
    <row r="349" spans="2:12" ht="15" x14ac:dyDescent="0.25">
      <c r="B349" s="31" t="s">
        <v>202</v>
      </c>
      <c r="C349" s="277">
        <f>'2 Income Statement'!$B$25</f>
        <v>0</v>
      </c>
      <c r="D349" s="143"/>
      <c r="E349" s="143"/>
      <c r="F349" s="145"/>
      <c r="G349" s="143"/>
      <c r="H349" s="143"/>
      <c r="I349" s="156"/>
      <c r="J349" s="92">
        <f t="shared" si="52"/>
        <v>0</v>
      </c>
      <c r="K349" s="98">
        <f>'1 Enterprises'!X$14</f>
        <v>0</v>
      </c>
      <c r="L349" s="94">
        <f t="shared" si="53"/>
        <v>0</v>
      </c>
    </row>
    <row r="350" spans="2:12" ht="15" x14ac:dyDescent="0.25">
      <c r="B350" s="31" t="s">
        <v>203</v>
      </c>
      <c r="C350" s="277">
        <f>'2 Income Statement'!$B$26</f>
        <v>0</v>
      </c>
      <c r="D350" s="143"/>
      <c r="E350" s="143"/>
      <c r="F350" s="145"/>
      <c r="G350" s="143"/>
      <c r="H350" s="143"/>
      <c r="I350" s="156"/>
      <c r="J350" s="92">
        <f t="shared" si="52"/>
        <v>0</v>
      </c>
      <c r="K350" s="98">
        <f>'1 Enterprises'!Y$14</f>
        <v>0</v>
      </c>
      <c r="L350" s="94">
        <f t="shared" si="53"/>
        <v>0</v>
      </c>
    </row>
    <row r="351" spans="2:12" ht="15" x14ac:dyDescent="0.25">
      <c r="B351" s="31" t="s">
        <v>204</v>
      </c>
      <c r="C351" s="277">
        <f>'2 Income Statement'!$B$27</f>
        <v>0</v>
      </c>
      <c r="D351" s="143"/>
      <c r="E351" s="143"/>
      <c r="F351" s="145"/>
      <c r="G351" s="143"/>
      <c r="H351" s="143"/>
      <c r="I351" s="156"/>
      <c r="J351" s="92">
        <f t="shared" si="52"/>
        <v>0</v>
      </c>
      <c r="K351" s="98">
        <f>'1 Enterprises'!Z$14</f>
        <v>0</v>
      </c>
      <c r="L351" s="94">
        <f t="shared" si="53"/>
        <v>0</v>
      </c>
    </row>
    <row r="352" spans="2:12" ht="15" x14ac:dyDescent="0.25">
      <c r="B352" s="31" t="s">
        <v>205</v>
      </c>
      <c r="C352" s="277">
        <f>'2 Income Statement'!$B$28</f>
        <v>0</v>
      </c>
      <c r="D352" s="143"/>
      <c r="E352" s="143"/>
      <c r="F352" s="145"/>
      <c r="G352" s="143"/>
      <c r="H352" s="143"/>
      <c r="I352" s="156"/>
      <c r="J352" s="92">
        <f t="shared" si="52"/>
        <v>0</v>
      </c>
      <c r="K352" s="98">
        <f>'1 Enterprises'!AA$14</f>
        <v>0</v>
      </c>
      <c r="L352" s="94">
        <f t="shared" si="53"/>
        <v>0</v>
      </c>
    </row>
    <row r="353" spans="2:12" ht="15" x14ac:dyDescent="0.25">
      <c r="B353" s="31" t="s">
        <v>206</v>
      </c>
      <c r="C353" s="277">
        <f>'2 Income Statement'!$B$29</f>
        <v>0</v>
      </c>
      <c r="D353" s="143"/>
      <c r="E353" s="143"/>
      <c r="F353" s="145"/>
      <c r="G353" s="143"/>
      <c r="H353" s="143"/>
      <c r="I353" s="156"/>
      <c r="J353" s="92">
        <f t="shared" si="52"/>
        <v>0</v>
      </c>
      <c r="K353" s="98">
        <f>'1 Enterprises'!AB$14</f>
        <v>0</v>
      </c>
      <c r="L353" s="94">
        <f t="shared" si="53"/>
        <v>0</v>
      </c>
    </row>
    <row r="355" spans="2:12" ht="15" x14ac:dyDescent="0.25">
      <c r="C355" s="285" t="s">
        <v>422</v>
      </c>
      <c r="D355" s="286"/>
      <c r="E355" s="286"/>
      <c r="F355" s="286"/>
      <c r="G355" s="286"/>
      <c r="H355" s="286"/>
      <c r="I355" s="286"/>
      <c r="J355" s="286"/>
      <c r="K355" s="286"/>
      <c r="L355" s="287"/>
    </row>
    <row r="356" spans="2:12" ht="15" x14ac:dyDescent="0.25">
      <c r="B356" s="31" t="s">
        <v>62</v>
      </c>
      <c r="C356" s="91">
        <f>'2 Income Statement'!$B$5</f>
        <v>0</v>
      </c>
      <c r="D356" s="143"/>
      <c r="E356" s="143"/>
      <c r="F356" s="145"/>
      <c r="G356" s="143"/>
      <c r="H356" s="143"/>
      <c r="I356" s="156"/>
      <c r="J356" s="92">
        <f>IF(G356&gt;0,(D356*(F356/G356)),0)</f>
        <v>0</v>
      </c>
      <c r="K356" s="93">
        <f>'1 Enterprises'!D$14</f>
        <v>0</v>
      </c>
      <c r="L356" s="94">
        <f t="shared" ref="L356:L368" si="54">IF(K356&gt;0,((J356/K356)*I356),0)</f>
        <v>0</v>
      </c>
    </row>
    <row r="357" spans="2:12" ht="15" x14ac:dyDescent="0.25">
      <c r="B357" s="31" t="s">
        <v>63</v>
      </c>
      <c r="C357" s="91">
        <f>'2 Income Statement'!$B$6</f>
        <v>0</v>
      </c>
      <c r="D357" s="143"/>
      <c r="E357" s="143"/>
      <c r="F357" s="145"/>
      <c r="G357" s="143"/>
      <c r="H357" s="143"/>
      <c r="I357" s="156"/>
      <c r="J357" s="92">
        <f t="shared" ref="J357:J368" si="55">IF(G357&gt;0,(D357*(F357/G357)),0)</f>
        <v>0</v>
      </c>
      <c r="K357" s="97">
        <f>'1 Enterprises'!E$14</f>
        <v>0</v>
      </c>
      <c r="L357" s="94">
        <f t="shared" si="54"/>
        <v>0</v>
      </c>
    </row>
    <row r="358" spans="2:12" ht="15" x14ac:dyDescent="0.25">
      <c r="B358" s="31" t="s">
        <v>64</v>
      </c>
      <c r="C358" s="91">
        <f>'2 Income Statement'!$B$7</f>
        <v>0</v>
      </c>
      <c r="D358" s="143"/>
      <c r="E358" s="143"/>
      <c r="F358" s="145"/>
      <c r="G358" s="143"/>
      <c r="H358" s="143"/>
      <c r="I358" s="156"/>
      <c r="J358" s="92">
        <f t="shared" si="55"/>
        <v>0</v>
      </c>
      <c r="K358" s="97">
        <f>'1 Enterprises'!F$14</f>
        <v>0</v>
      </c>
      <c r="L358" s="94">
        <f t="shared" si="54"/>
        <v>0</v>
      </c>
    </row>
    <row r="359" spans="2:12" ht="15" x14ac:dyDescent="0.25">
      <c r="B359" s="31" t="s">
        <v>65</v>
      </c>
      <c r="C359" s="91">
        <f>'2 Income Statement'!$B$8</f>
        <v>0</v>
      </c>
      <c r="D359" s="143"/>
      <c r="E359" s="143"/>
      <c r="F359" s="145"/>
      <c r="G359" s="143"/>
      <c r="H359" s="143"/>
      <c r="I359" s="156"/>
      <c r="J359" s="92">
        <f t="shared" si="55"/>
        <v>0</v>
      </c>
      <c r="K359" s="97">
        <f>'1 Enterprises'!G$14</f>
        <v>0</v>
      </c>
      <c r="L359" s="94">
        <f t="shared" si="54"/>
        <v>0</v>
      </c>
    </row>
    <row r="360" spans="2:12" ht="15" x14ac:dyDescent="0.25">
      <c r="B360" s="31" t="s">
        <v>66</v>
      </c>
      <c r="C360" s="91">
        <f>'2 Income Statement'!$B$9</f>
        <v>0</v>
      </c>
      <c r="D360" s="143"/>
      <c r="E360" s="143"/>
      <c r="F360" s="145"/>
      <c r="G360" s="143"/>
      <c r="H360" s="143"/>
      <c r="I360" s="156"/>
      <c r="J360" s="92">
        <f t="shared" si="55"/>
        <v>0</v>
      </c>
      <c r="K360" s="97">
        <f>'1 Enterprises'!H$14</f>
        <v>0</v>
      </c>
      <c r="L360" s="94">
        <f t="shared" si="54"/>
        <v>0</v>
      </c>
    </row>
    <row r="361" spans="2:12" ht="15" x14ac:dyDescent="0.25">
      <c r="B361" s="31" t="s">
        <v>187</v>
      </c>
      <c r="C361" s="91">
        <f>'2 Income Statement'!$B$10</f>
        <v>0</v>
      </c>
      <c r="D361" s="143"/>
      <c r="E361" s="143"/>
      <c r="F361" s="145"/>
      <c r="G361" s="143"/>
      <c r="H361" s="143"/>
      <c r="I361" s="156"/>
      <c r="J361" s="92">
        <f t="shared" si="55"/>
        <v>0</v>
      </c>
      <c r="K361" s="97">
        <f>'1 Enterprises'!I$14</f>
        <v>0</v>
      </c>
      <c r="L361" s="94">
        <f t="shared" si="54"/>
        <v>0</v>
      </c>
    </row>
    <row r="362" spans="2:12" ht="15" x14ac:dyDescent="0.25">
      <c r="B362" s="31" t="s">
        <v>188</v>
      </c>
      <c r="C362" s="91">
        <f>'2 Income Statement'!$B$11</f>
        <v>0</v>
      </c>
      <c r="D362" s="143"/>
      <c r="E362" s="143"/>
      <c r="F362" s="145"/>
      <c r="G362" s="143"/>
      <c r="H362" s="143"/>
      <c r="I362" s="156"/>
      <c r="J362" s="92">
        <f t="shared" si="55"/>
        <v>0</v>
      </c>
      <c r="K362" s="97">
        <f>'1 Enterprises'!J$14</f>
        <v>0</v>
      </c>
      <c r="L362" s="94">
        <f t="shared" si="54"/>
        <v>0</v>
      </c>
    </row>
    <row r="363" spans="2:12" ht="15" x14ac:dyDescent="0.25">
      <c r="B363" s="31" t="s">
        <v>189</v>
      </c>
      <c r="C363" s="91">
        <f>'2 Income Statement'!$B$12</f>
        <v>0</v>
      </c>
      <c r="D363" s="143"/>
      <c r="E363" s="143"/>
      <c r="F363" s="145"/>
      <c r="G363" s="143"/>
      <c r="H363" s="143"/>
      <c r="I363" s="156"/>
      <c r="J363" s="92">
        <f t="shared" si="55"/>
        <v>0</v>
      </c>
      <c r="K363" s="98">
        <f>'1 Enterprises'!K$14</f>
        <v>0</v>
      </c>
      <c r="L363" s="94">
        <f t="shared" si="54"/>
        <v>0</v>
      </c>
    </row>
    <row r="364" spans="2:12" ht="15" x14ac:dyDescent="0.25">
      <c r="B364" s="31" t="s">
        <v>190</v>
      </c>
      <c r="C364" s="91">
        <f>'2 Income Statement'!$B$13</f>
        <v>0</v>
      </c>
      <c r="D364" s="143"/>
      <c r="E364" s="143"/>
      <c r="F364" s="145"/>
      <c r="G364" s="143"/>
      <c r="H364" s="143"/>
      <c r="I364" s="156"/>
      <c r="J364" s="92">
        <f t="shared" si="55"/>
        <v>0</v>
      </c>
      <c r="K364" s="98">
        <f>'1 Enterprises'!L$14</f>
        <v>0</v>
      </c>
      <c r="L364" s="94">
        <f t="shared" si="54"/>
        <v>0</v>
      </c>
    </row>
    <row r="365" spans="2:12" ht="15" x14ac:dyDescent="0.25">
      <c r="B365" s="31" t="s">
        <v>191</v>
      </c>
      <c r="C365" s="91">
        <f>'2 Income Statement'!$B$14</f>
        <v>0</v>
      </c>
      <c r="D365" s="143"/>
      <c r="E365" s="143"/>
      <c r="F365" s="145"/>
      <c r="G365" s="143"/>
      <c r="H365" s="143"/>
      <c r="I365" s="156"/>
      <c r="J365" s="92">
        <f t="shared" si="55"/>
        <v>0</v>
      </c>
      <c r="K365" s="98">
        <f>'1 Enterprises'!M$14</f>
        <v>0</v>
      </c>
      <c r="L365" s="94">
        <f t="shared" si="54"/>
        <v>0</v>
      </c>
    </row>
    <row r="366" spans="2:12" ht="15" x14ac:dyDescent="0.25">
      <c r="B366" s="31" t="s">
        <v>192</v>
      </c>
      <c r="C366" s="91">
        <f>'2 Income Statement'!$B$15</f>
        <v>0</v>
      </c>
      <c r="D366" s="143"/>
      <c r="E366" s="143"/>
      <c r="F366" s="145"/>
      <c r="G366" s="143"/>
      <c r="H366" s="143"/>
      <c r="I366" s="156"/>
      <c r="J366" s="92">
        <f t="shared" si="55"/>
        <v>0</v>
      </c>
      <c r="K366" s="98">
        <f>'1 Enterprises'!N$14</f>
        <v>0</v>
      </c>
      <c r="L366" s="94">
        <f t="shared" si="54"/>
        <v>0</v>
      </c>
    </row>
    <row r="367" spans="2:12" ht="15" x14ac:dyDescent="0.25">
      <c r="B367" s="31" t="s">
        <v>193</v>
      </c>
      <c r="C367" s="91">
        <f>'2 Income Statement'!$B$16</f>
        <v>0</v>
      </c>
      <c r="D367" s="143"/>
      <c r="E367" s="143"/>
      <c r="F367" s="145"/>
      <c r="G367" s="143"/>
      <c r="H367" s="143"/>
      <c r="I367" s="156"/>
      <c r="J367" s="92">
        <f t="shared" si="55"/>
        <v>0</v>
      </c>
      <c r="K367" s="98">
        <f>'1 Enterprises'!O$14</f>
        <v>0</v>
      </c>
      <c r="L367" s="94">
        <f t="shared" si="54"/>
        <v>0</v>
      </c>
    </row>
    <row r="368" spans="2:12" ht="15" x14ac:dyDescent="0.25">
      <c r="B368" s="31" t="s">
        <v>194</v>
      </c>
      <c r="C368" s="277">
        <f>'2 Income Statement'!$B$17</f>
        <v>0</v>
      </c>
      <c r="D368" s="143"/>
      <c r="E368" s="143"/>
      <c r="F368" s="145"/>
      <c r="G368" s="143"/>
      <c r="H368" s="143"/>
      <c r="I368" s="156"/>
      <c r="J368" s="92">
        <f t="shared" si="55"/>
        <v>0</v>
      </c>
      <c r="K368" s="98">
        <f>'1 Enterprises'!P$14</f>
        <v>0</v>
      </c>
      <c r="L368" s="94">
        <f t="shared" si="54"/>
        <v>0</v>
      </c>
    </row>
    <row r="369" spans="2:12" ht="15" x14ac:dyDescent="0.25">
      <c r="B369" s="31" t="s">
        <v>195</v>
      </c>
      <c r="C369" s="277">
        <f>'2 Income Statement'!$B$18</f>
        <v>0</v>
      </c>
      <c r="D369" s="143"/>
      <c r="E369" s="143"/>
      <c r="F369" s="145"/>
      <c r="G369" s="143"/>
      <c r="H369" s="143"/>
      <c r="I369" s="156"/>
      <c r="J369" s="92">
        <f>IF(G369&gt;0,(D369*(F369/G369)),0)</f>
        <v>0</v>
      </c>
      <c r="K369" s="98">
        <f>'1 Enterprises'!Q$14</f>
        <v>0</v>
      </c>
      <c r="L369" s="94">
        <f>IF(K369&gt;0,((J369/K369)*I369),0)</f>
        <v>0</v>
      </c>
    </row>
    <row r="370" spans="2:12" ht="15" x14ac:dyDescent="0.25">
      <c r="B370" s="31" t="s">
        <v>196</v>
      </c>
      <c r="C370" s="277">
        <f>'2 Income Statement'!$B$19</f>
        <v>0</v>
      </c>
      <c r="D370" s="143"/>
      <c r="E370" s="143"/>
      <c r="F370" s="145"/>
      <c r="G370" s="143"/>
      <c r="H370" s="143"/>
      <c r="I370" s="156"/>
      <c r="J370" s="92">
        <f t="shared" ref="J370:J380" si="56">IF(G370&gt;0,(D370*(F370/G370)),0)</f>
        <v>0</v>
      </c>
      <c r="K370" s="98">
        <f>'1 Enterprises'!R$14</f>
        <v>0</v>
      </c>
      <c r="L370" s="94">
        <f t="shared" ref="L370:L380" si="57">IF(K370&gt;0,((J370/K370)*I370),0)</f>
        <v>0</v>
      </c>
    </row>
    <row r="371" spans="2:12" ht="15" x14ac:dyDescent="0.25">
      <c r="B371" s="31" t="s">
        <v>197</v>
      </c>
      <c r="C371" s="277">
        <f>'2 Income Statement'!$B$20</f>
        <v>0</v>
      </c>
      <c r="D371" s="143"/>
      <c r="E371" s="143"/>
      <c r="F371" s="145"/>
      <c r="G371" s="143"/>
      <c r="H371" s="143"/>
      <c r="I371" s="156"/>
      <c r="J371" s="92">
        <f t="shared" si="56"/>
        <v>0</v>
      </c>
      <c r="K371" s="98">
        <f>'1 Enterprises'!S$14</f>
        <v>0</v>
      </c>
      <c r="L371" s="94">
        <f t="shared" si="57"/>
        <v>0</v>
      </c>
    </row>
    <row r="372" spans="2:12" ht="15" x14ac:dyDescent="0.25">
      <c r="B372" s="31" t="s">
        <v>198</v>
      </c>
      <c r="C372" s="277">
        <f>'2 Income Statement'!$B$21</f>
        <v>0</v>
      </c>
      <c r="D372" s="143"/>
      <c r="E372" s="143"/>
      <c r="F372" s="145"/>
      <c r="G372" s="143"/>
      <c r="H372" s="143"/>
      <c r="I372" s="156"/>
      <c r="J372" s="92">
        <f t="shared" si="56"/>
        <v>0</v>
      </c>
      <c r="K372" s="98">
        <f>'1 Enterprises'!T$14</f>
        <v>0</v>
      </c>
      <c r="L372" s="94">
        <f t="shared" si="57"/>
        <v>0</v>
      </c>
    </row>
    <row r="373" spans="2:12" ht="15" x14ac:dyDescent="0.25">
      <c r="B373" s="31" t="s">
        <v>199</v>
      </c>
      <c r="C373" s="277">
        <f>'2 Income Statement'!$B$22</f>
        <v>0</v>
      </c>
      <c r="D373" s="143"/>
      <c r="E373" s="143"/>
      <c r="F373" s="145"/>
      <c r="G373" s="143"/>
      <c r="H373" s="143"/>
      <c r="I373" s="156"/>
      <c r="J373" s="92">
        <f t="shared" si="56"/>
        <v>0</v>
      </c>
      <c r="K373" s="98">
        <f>'1 Enterprises'!U$14</f>
        <v>0</v>
      </c>
      <c r="L373" s="94">
        <f t="shared" si="57"/>
        <v>0</v>
      </c>
    </row>
    <row r="374" spans="2:12" ht="15" x14ac:dyDescent="0.25">
      <c r="B374" s="31" t="s">
        <v>200</v>
      </c>
      <c r="C374" s="277">
        <f>'2 Income Statement'!$B$23</f>
        <v>0</v>
      </c>
      <c r="D374" s="143"/>
      <c r="E374" s="143"/>
      <c r="F374" s="145"/>
      <c r="G374" s="143"/>
      <c r="H374" s="143"/>
      <c r="I374" s="156"/>
      <c r="J374" s="92">
        <f t="shared" si="56"/>
        <v>0</v>
      </c>
      <c r="K374" s="98">
        <f>'1 Enterprises'!V$14</f>
        <v>0</v>
      </c>
      <c r="L374" s="94">
        <f t="shared" si="57"/>
        <v>0</v>
      </c>
    </row>
    <row r="375" spans="2:12" ht="15" x14ac:dyDescent="0.25">
      <c r="B375" s="31" t="s">
        <v>201</v>
      </c>
      <c r="C375" s="277">
        <f>'2 Income Statement'!$B$24</f>
        <v>0</v>
      </c>
      <c r="D375" s="143"/>
      <c r="E375" s="143"/>
      <c r="F375" s="145"/>
      <c r="G375" s="143"/>
      <c r="H375" s="143"/>
      <c r="I375" s="156"/>
      <c r="J375" s="92">
        <f t="shared" si="56"/>
        <v>0</v>
      </c>
      <c r="K375" s="98">
        <f>'1 Enterprises'!W$14</f>
        <v>0</v>
      </c>
      <c r="L375" s="94">
        <f t="shared" si="57"/>
        <v>0</v>
      </c>
    </row>
    <row r="376" spans="2:12" ht="15" x14ac:dyDescent="0.25">
      <c r="B376" s="31" t="s">
        <v>202</v>
      </c>
      <c r="C376" s="277">
        <f>'2 Income Statement'!$B$25</f>
        <v>0</v>
      </c>
      <c r="D376" s="143"/>
      <c r="E376" s="143"/>
      <c r="F376" s="145"/>
      <c r="G376" s="143"/>
      <c r="H376" s="143"/>
      <c r="I376" s="156"/>
      <c r="J376" s="92">
        <f t="shared" si="56"/>
        <v>0</v>
      </c>
      <c r="K376" s="98">
        <f>'1 Enterprises'!X$14</f>
        <v>0</v>
      </c>
      <c r="L376" s="94">
        <f t="shared" si="57"/>
        <v>0</v>
      </c>
    </row>
    <row r="377" spans="2:12" ht="15" x14ac:dyDescent="0.25">
      <c r="B377" s="31" t="s">
        <v>203</v>
      </c>
      <c r="C377" s="277">
        <f>'2 Income Statement'!$B$26</f>
        <v>0</v>
      </c>
      <c r="D377" s="143"/>
      <c r="E377" s="143"/>
      <c r="F377" s="145"/>
      <c r="G377" s="143"/>
      <c r="H377" s="143"/>
      <c r="I377" s="156"/>
      <c r="J377" s="92">
        <f t="shared" si="56"/>
        <v>0</v>
      </c>
      <c r="K377" s="98">
        <f>'1 Enterprises'!Y$14</f>
        <v>0</v>
      </c>
      <c r="L377" s="94">
        <f t="shared" si="57"/>
        <v>0</v>
      </c>
    </row>
    <row r="378" spans="2:12" ht="15" x14ac:dyDescent="0.25">
      <c r="B378" s="31" t="s">
        <v>204</v>
      </c>
      <c r="C378" s="277">
        <f>'2 Income Statement'!$B$27</f>
        <v>0</v>
      </c>
      <c r="D378" s="143"/>
      <c r="E378" s="143"/>
      <c r="F378" s="145"/>
      <c r="G378" s="143"/>
      <c r="H378" s="143"/>
      <c r="I378" s="156"/>
      <c r="J378" s="92">
        <f t="shared" si="56"/>
        <v>0</v>
      </c>
      <c r="K378" s="98">
        <f>'1 Enterprises'!Z$14</f>
        <v>0</v>
      </c>
      <c r="L378" s="94">
        <f t="shared" si="57"/>
        <v>0</v>
      </c>
    </row>
    <row r="379" spans="2:12" ht="15" x14ac:dyDescent="0.25">
      <c r="B379" s="31" t="s">
        <v>205</v>
      </c>
      <c r="C379" s="277">
        <f>'2 Income Statement'!$B$28</f>
        <v>0</v>
      </c>
      <c r="D379" s="143"/>
      <c r="E379" s="143"/>
      <c r="F379" s="145"/>
      <c r="G379" s="143"/>
      <c r="H379" s="143"/>
      <c r="I379" s="156"/>
      <c r="J379" s="92">
        <f t="shared" si="56"/>
        <v>0</v>
      </c>
      <c r="K379" s="98">
        <f>'1 Enterprises'!AA$14</f>
        <v>0</v>
      </c>
      <c r="L379" s="94">
        <f t="shared" si="57"/>
        <v>0</v>
      </c>
    </row>
    <row r="380" spans="2:12" ht="15" x14ac:dyDescent="0.25">
      <c r="B380" s="31" t="s">
        <v>206</v>
      </c>
      <c r="C380" s="277">
        <f>'2 Income Statement'!$B$29</f>
        <v>0</v>
      </c>
      <c r="D380" s="143"/>
      <c r="E380" s="143"/>
      <c r="F380" s="145"/>
      <c r="G380" s="143"/>
      <c r="H380" s="143"/>
      <c r="I380" s="156"/>
      <c r="J380" s="92">
        <f t="shared" si="56"/>
        <v>0</v>
      </c>
      <c r="K380" s="98">
        <f>'1 Enterprises'!AB$14</f>
        <v>0</v>
      </c>
      <c r="L380" s="94">
        <f t="shared" si="57"/>
        <v>0</v>
      </c>
    </row>
    <row r="382" spans="2:12" ht="15" x14ac:dyDescent="0.25">
      <c r="C382" s="285" t="s">
        <v>423</v>
      </c>
      <c r="D382" s="286"/>
      <c r="E382" s="286"/>
      <c r="F382" s="286"/>
      <c r="G382" s="286"/>
      <c r="H382" s="286"/>
      <c r="I382" s="286"/>
      <c r="J382" s="286"/>
      <c r="K382" s="286"/>
      <c r="L382" s="287"/>
    </row>
    <row r="383" spans="2:12" ht="15" x14ac:dyDescent="0.25">
      <c r="B383" s="31" t="s">
        <v>62</v>
      </c>
      <c r="C383" s="91">
        <f>'2 Income Statement'!$B$5</f>
        <v>0</v>
      </c>
      <c r="D383" s="143"/>
      <c r="E383" s="143"/>
      <c r="F383" s="145"/>
      <c r="G383" s="143"/>
      <c r="H383" s="143"/>
      <c r="I383" s="156"/>
      <c r="J383" s="92">
        <f>IF(G383&gt;0,(D383*(F383/G383)),0)</f>
        <v>0</v>
      </c>
      <c r="K383" s="93">
        <f>'1 Enterprises'!D$14</f>
        <v>0</v>
      </c>
      <c r="L383" s="94">
        <f t="shared" ref="L383:L395" si="58">IF(K383&gt;0,((J383/K383)*I383),0)</f>
        <v>0</v>
      </c>
    </row>
    <row r="384" spans="2:12" ht="15" x14ac:dyDescent="0.25">
      <c r="B384" s="31" t="s">
        <v>63</v>
      </c>
      <c r="C384" s="91">
        <f>'2 Income Statement'!$B$6</f>
        <v>0</v>
      </c>
      <c r="D384" s="143"/>
      <c r="E384" s="143"/>
      <c r="F384" s="145"/>
      <c r="G384" s="143"/>
      <c r="H384" s="143"/>
      <c r="I384" s="156"/>
      <c r="J384" s="92">
        <f t="shared" ref="J384:J395" si="59">IF(G384&gt;0,(D384*(F384/G384)),0)</f>
        <v>0</v>
      </c>
      <c r="K384" s="97">
        <f>'1 Enterprises'!E$14</f>
        <v>0</v>
      </c>
      <c r="L384" s="94">
        <f t="shared" si="58"/>
        <v>0</v>
      </c>
    </row>
    <row r="385" spans="2:12" ht="15" x14ac:dyDescent="0.25">
      <c r="B385" s="31" t="s">
        <v>64</v>
      </c>
      <c r="C385" s="91">
        <f>'2 Income Statement'!$B$7</f>
        <v>0</v>
      </c>
      <c r="D385" s="143"/>
      <c r="E385" s="143"/>
      <c r="F385" s="145"/>
      <c r="G385" s="143"/>
      <c r="H385" s="143"/>
      <c r="I385" s="156"/>
      <c r="J385" s="92">
        <f t="shared" si="59"/>
        <v>0</v>
      </c>
      <c r="K385" s="97">
        <f>'1 Enterprises'!F$14</f>
        <v>0</v>
      </c>
      <c r="L385" s="94">
        <f t="shared" si="58"/>
        <v>0</v>
      </c>
    </row>
    <row r="386" spans="2:12" ht="15" x14ac:dyDescent="0.25">
      <c r="B386" s="31" t="s">
        <v>65</v>
      </c>
      <c r="C386" s="91">
        <f>'2 Income Statement'!$B$8</f>
        <v>0</v>
      </c>
      <c r="D386" s="143"/>
      <c r="E386" s="143"/>
      <c r="F386" s="145"/>
      <c r="G386" s="143"/>
      <c r="H386" s="143"/>
      <c r="I386" s="156"/>
      <c r="J386" s="92">
        <f t="shared" si="59"/>
        <v>0</v>
      </c>
      <c r="K386" s="97">
        <f>'1 Enterprises'!G$14</f>
        <v>0</v>
      </c>
      <c r="L386" s="94">
        <f t="shared" si="58"/>
        <v>0</v>
      </c>
    </row>
    <row r="387" spans="2:12" ht="15" x14ac:dyDescent="0.25">
      <c r="B387" s="31" t="s">
        <v>66</v>
      </c>
      <c r="C387" s="91">
        <f>'2 Income Statement'!$B$9</f>
        <v>0</v>
      </c>
      <c r="D387" s="143"/>
      <c r="E387" s="143"/>
      <c r="F387" s="145"/>
      <c r="G387" s="143"/>
      <c r="H387" s="143"/>
      <c r="I387" s="156"/>
      <c r="J387" s="92">
        <f t="shared" si="59"/>
        <v>0</v>
      </c>
      <c r="K387" s="97">
        <f>'1 Enterprises'!H$14</f>
        <v>0</v>
      </c>
      <c r="L387" s="94">
        <f t="shared" si="58"/>
        <v>0</v>
      </c>
    </row>
    <row r="388" spans="2:12" ht="15" x14ac:dyDescent="0.25">
      <c r="B388" s="31" t="s">
        <v>187</v>
      </c>
      <c r="C388" s="91">
        <f>'2 Income Statement'!$B$10</f>
        <v>0</v>
      </c>
      <c r="D388" s="143"/>
      <c r="E388" s="143"/>
      <c r="F388" s="145"/>
      <c r="G388" s="143"/>
      <c r="H388" s="143"/>
      <c r="I388" s="156"/>
      <c r="J388" s="92">
        <f t="shared" si="59"/>
        <v>0</v>
      </c>
      <c r="K388" s="97">
        <f>'1 Enterprises'!I$14</f>
        <v>0</v>
      </c>
      <c r="L388" s="94">
        <f t="shared" si="58"/>
        <v>0</v>
      </c>
    </row>
    <row r="389" spans="2:12" ht="15" x14ac:dyDescent="0.25">
      <c r="B389" s="31" t="s">
        <v>188</v>
      </c>
      <c r="C389" s="91">
        <f>'2 Income Statement'!$B$11</f>
        <v>0</v>
      </c>
      <c r="D389" s="143"/>
      <c r="E389" s="143"/>
      <c r="F389" s="145"/>
      <c r="G389" s="143"/>
      <c r="H389" s="143"/>
      <c r="I389" s="156"/>
      <c r="J389" s="92">
        <f t="shared" si="59"/>
        <v>0</v>
      </c>
      <c r="K389" s="97">
        <f>'1 Enterprises'!J$14</f>
        <v>0</v>
      </c>
      <c r="L389" s="94">
        <f t="shared" si="58"/>
        <v>0</v>
      </c>
    </row>
    <row r="390" spans="2:12" ht="15" x14ac:dyDescent="0.25">
      <c r="B390" s="31" t="s">
        <v>189</v>
      </c>
      <c r="C390" s="91">
        <f>'2 Income Statement'!$B$12</f>
        <v>0</v>
      </c>
      <c r="D390" s="143"/>
      <c r="E390" s="143"/>
      <c r="F390" s="145"/>
      <c r="G390" s="143"/>
      <c r="H390" s="143"/>
      <c r="I390" s="156"/>
      <c r="J390" s="92">
        <f t="shared" si="59"/>
        <v>0</v>
      </c>
      <c r="K390" s="98">
        <f>'1 Enterprises'!K$14</f>
        <v>0</v>
      </c>
      <c r="L390" s="94">
        <f t="shared" si="58"/>
        <v>0</v>
      </c>
    </row>
    <row r="391" spans="2:12" ht="15" x14ac:dyDescent="0.25">
      <c r="B391" s="31" t="s">
        <v>190</v>
      </c>
      <c r="C391" s="91">
        <f>'2 Income Statement'!$B$13</f>
        <v>0</v>
      </c>
      <c r="D391" s="143"/>
      <c r="E391" s="143"/>
      <c r="F391" s="145"/>
      <c r="G391" s="143"/>
      <c r="H391" s="143"/>
      <c r="I391" s="156"/>
      <c r="J391" s="92">
        <f t="shared" si="59"/>
        <v>0</v>
      </c>
      <c r="K391" s="98">
        <f>'1 Enterprises'!L$14</f>
        <v>0</v>
      </c>
      <c r="L391" s="94">
        <f t="shared" si="58"/>
        <v>0</v>
      </c>
    </row>
    <row r="392" spans="2:12" ht="15" x14ac:dyDescent="0.25">
      <c r="B392" s="31" t="s">
        <v>191</v>
      </c>
      <c r="C392" s="91">
        <f>'2 Income Statement'!$B$14</f>
        <v>0</v>
      </c>
      <c r="D392" s="143"/>
      <c r="E392" s="143"/>
      <c r="F392" s="145"/>
      <c r="G392" s="143"/>
      <c r="H392" s="143"/>
      <c r="I392" s="156"/>
      <c r="J392" s="92">
        <f t="shared" si="59"/>
        <v>0</v>
      </c>
      <c r="K392" s="98">
        <f>'1 Enterprises'!M$14</f>
        <v>0</v>
      </c>
      <c r="L392" s="94">
        <f t="shared" si="58"/>
        <v>0</v>
      </c>
    </row>
    <row r="393" spans="2:12" ht="15" x14ac:dyDescent="0.25">
      <c r="B393" s="31" t="s">
        <v>192</v>
      </c>
      <c r="C393" s="91">
        <f>'2 Income Statement'!$B$15</f>
        <v>0</v>
      </c>
      <c r="D393" s="143"/>
      <c r="E393" s="143"/>
      <c r="F393" s="145"/>
      <c r="G393" s="143"/>
      <c r="H393" s="143"/>
      <c r="I393" s="156"/>
      <c r="J393" s="92">
        <f t="shared" si="59"/>
        <v>0</v>
      </c>
      <c r="K393" s="98">
        <f>'1 Enterprises'!N$14</f>
        <v>0</v>
      </c>
      <c r="L393" s="94">
        <f t="shared" si="58"/>
        <v>0</v>
      </c>
    </row>
    <row r="394" spans="2:12" ht="15" x14ac:dyDescent="0.25">
      <c r="B394" s="31" t="s">
        <v>193</v>
      </c>
      <c r="C394" s="91">
        <f>'2 Income Statement'!$B$16</f>
        <v>0</v>
      </c>
      <c r="D394" s="143"/>
      <c r="E394" s="143"/>
      <c r="F394" s="145"/>
      <c r="G394" s="143"/>
      <c r="H394" s="143"/>
      <c r="I394" s="156"/>
      <c r="J394" s="92">
        <f t="shared" si="59"/>
        <v>0</v>
      </c>
      <c r="K394" s="98">
        <f>'1 Enterprises'!O$14</f>
        <v>0</v>
      </c>
      <c r="L394" s="94">
        <f t="shared" si="58"/>
        <v>0</v>
      </c>
    </row>
    <row r="395" spans="2:12" ht="15" x14ac:dyDescent="0.25">
      <c r="B395" s="31" t="s">
        <v>194</v>
      </c>
      <c r="C395" s="277">
        <f>'2 Income Statement'!$B$17</f>
        <v>0</v>
      </c>
      <c r="D395" s="143"/>
      <c r="E395" s="143"/>
      <c r="F395" s="145"/>
      <c r="G395" s="143"/>
      <c r="H395" s="143"/>
      <c r="I395" s="156"/>
      <c r="J395" s="92">
        <f t="shared" si="59"/>
        <v>0</v>
      </c>
      <c r="K395" s="98">
        <f>'1 Enterprises'!P$14</f>
        <v>0</v>
      </c>
      <c r="L395" s="94">
        <f t="shared" si="58"/>
        <v>0</v>
      </c>
    </row>
    <row r="396" spans="2:12" ht="15" x14ac:dyDescent="0.25">
      <c r="B396" s="31" t="s">
        <v>195</v>
      </c>
      <c r="C396" s="277">
        <f>'2 Income Statement'!$B$18</f>
        <v>0</v>
      </c>
      <c r="D396" s="143"/>
      <c r="E396" s="143"/>
      <c r="F396" s="145"/>
      <c r="G396" s="143"/>
      <c r="H396" s="143"/>
      <c r="I396" s="156"/>
      <c r="J396" s="92">
        <f>IF(G396&gt;0,(D396*(F396/G396)),0)</f>
        <v>0</v>
      </c>
      <c r="K396" s="98">
        <f>'1 Enterprises'!Q$14</f>
        <v>0</v>
      </c>
      <c r="L396" s="94">
        <f>IF(K396&gt;0,((J396/K396)*I396),0)</f>
        <v>0</v>
      </c>
    </row>
    <row r="397" spans="2:12" ht="15" x14ac:dyDescent="0.25">
      <c r="B397" s="31" t="s">
        <v>196</v>
      </c>
      <c r="C397" s="277">
        <f>'2 Income Statement'!$B$19</f>
        <v>0</v>
      </c>
      <c r="D397" s="143"/>
      <c r="E397" s="143"/>
      <c r="F397" s="145"/>
      <c r="G397" s="143"/>
      <c r="H397" s="143"/>
      <c r="I397" s="156"/>
      <c r="J397" s="92">
        <f t="shared" ref="J397:J407" si="60">IF(G397&gt;0,(D397*(F397/G397)),0)</f>
        <v>0</v>
      </c>
      <c r="K397" s="98">
        <f>'1 Enterprises'!R$14</f>
        <v>0</v>
      </c>
      <c r="L397" s="94">
        <f t="shared" ref="L397:L407" si="61">IF(K397&gt;0,((J397/K397)*I397),0)</f>
        <v>0</v>
      </c>
    </row>
    <row r="398" spans="2:12" ht="15" x14ac:dyDescent="0.25">
      <c r="B398" s="31" t="s">
        <v>197</v>
      </c>
      <c r="C398" s="277">
        <f>'2 Income Statement'!$B$20</f>
        <v>0</v>
      </c>
      <c r="D398" s="143"/>
      <c r="E398" s="143"/>
      <c r="F398" s="145"/>
      <c r="G398" s="143"/>
      <c r="H398" s="143"/>
      <c r="I398" s="156"/>
      <c r="J398" s="92">
        <f t="shared" si="60"/>
        <v>0</v>
      </c>
      <c r="K398" s="98">
        <f>'1 Enterprises'!S$14</f>
        <v>0</v>
      </c>
      <c r="L398" s="94">
        <f t="shared" si="61"/>
        <v>0</v>
      </c>
    </row>
    <row r="399" spans="2:12" ht="15" x14ac:dyDescent="0.25">
      <c r="B399" s="31" t="s">
        <v>198</v>
      </c>
      <c r="C399" s="277">
        <f>'2 Income Statement'!$B$21</f>
        <v>0</v>
      </c>
      <c r="D399" s="143"/>
      <c r="E399" s="143"/>
      <c r="F399" s="145"/>
      <c r="G399" s="143"/>
      <c r="H399" s="143"/>
      <c r="I399" s="156"/>
      <c r="J399" s="92">
        <f t="shared" si="60"/>
        <v>0</v>
      </c>
      <c r="K399" s="98">
        <f>'1 Enterprises'!T$14</f>
        <v>0</v>
      </c>
      <c r="L399" s="94">
        <f t="shared" si="61"/>
        <v>0</v>
      </c>
    </row>
    <row r="400" spans="2:12" ht="15" x14ac:dyDescent="0.25">
      <c r="B400" s="31" t="s">
        <v>199</v>
      </c>
      <c r="C400" s="277">
        <f>'2 Income Statement'!$B$22</f>
        <v>0</v>
      </c>
      <c r="D400" s="143"/>
      <c r="E400" s="143"/>
      <c r="F400" s="145"/>
      <c r="G400" s="143"/>
      <c r="H400" s="143"/>
      <c r="I400" s="156"/>
      <c r="J400" s="92">
        <f t="shared" si="60"/>
        <v>0</v>
      </c>
      <c r="K400" s="98">
        <f>'1 Enterprises'!U$14</f>
        <v>0</v>
      </c>
      <c r="L400" s="94">
        <f t="shared" si="61"/>
        <v>0</v>
      </c>
    </row>
    <row r="401" spans="2:12" ht="15" x14ac:dyDescent="0.25">
      <c r="B401" s="31" t="s">
        <v>200</v>
      </c>
      <c r="C401" s="277">
        <f>'2 Income Statement'!$B$23</f>
        <v>0</v>
      </c>
      <c r="D401" s="143"/>
      <c r="E401" s="143"/>
      <c r="F401" s="145"/>
      <c r="G401" s="143"/>
      <c r="H401" s="143"/>
      <c r="I401" s="156"/>
      <c r="J401" s="92">
        <f t="shared" si="60"/>
        <v>0</v>
      </c>
      <c r="K401" s="98">
        <f>'1 Enterprises'!V$14</f>
        <v>0</v>
      </c>
      <c r="L401" s="94">
        <f t="shared" si="61"/>
        <v>0</v>
      </c>
    </row>
    <row r="402" spans="2:12" ht="15" x14ac:dyDescent="0.25">
      <c r="B402" s="31" t="s">
        <v>201</v>
      </c>
      <c r="C402" s="277">
        <f>'2 Income Statement'!$B$24</f>
        <v>0</v>
      </c>
      <c r="D402" s="143"/>
      <c r="E402" s="143"/>
      <c r="F402" s="145"/>
      <c r="G402" s="143"/>
      <c r="H402" s="143"/>
      <c r="I402" s="156"/>
      <c r="J402" s="92">
        <f t="shared" si="60"/>
        <v>0</v>
      </c>
      <c r="K402" s="98">
        <f>'1 Enterprises'!W$14</f>
        <v>0</v>
      </c>
      <c r="L402" s="94">
        <f t="shared" si="61"/>
        <v>0</v>
      </c>
    </row>
    <row r="403" spans="2:12" ht="15" x14ac:dyDescent="0.25">
      <c r="B403" s="31" t="s">
        <v>202</v>
      </c>
      <c r="C403" s="277">
        <f>'2 Income Statement'!$B$25</f>
        <v>0</v>
      </c>
      <c r="D403" s="143"/>
      <c r="E403" s="143"/>
      <c r="F403" s="145"/>
      <c r="G403" s="143"/>
      <c r="H403" s="143"/>
      <c r="I403" s="156"/>
      <c r="J403" s="92">
        <f t="shared" si="60"/>
        <v>0</v>
      </c>
      <c r="K403" s="98">
        <f>'1 Enterprises'!X$14</f>
        <v>0</v>
      </c>
      <c r="L403" s="94">
        <f t="shared" si="61"/>
        <v>0</v>
      </c>
    </row>
    <row r="404" spans="2:12" ht="15" x14ac:dyDescent="0.25">
      <c r="B404" s="31" t="s">
        <v>203</v>
      </c>
      <c r="C404" s="277">
        <f>'2 Income Statement'!$B$26</f>
        <v>0</v>
      </c>
      <c r="D404" s="143"/>
      <c r="E404" s="143"/>
      <c r="F404" s="145"/>
      <c r="G404" s="143"/>
      <c r="H404" s="143"/>
      <c r="I404" s="156"/>
      <c r="J404" s="92">
        <f t="shared" si="60"/>
        <v>0</v>
      </c>
      <c r="K404" s="98">
        <f>'1 Enterprises'!Y$14</f>
        <v>0</v>
      </c>
      <c r="L404" s="94">
        <f t="shared" si="61"/>
        <v>0</v>
      </c>
    </row>
    <row r="405" spans="2:12" ht="15" x14ac:dyDescent="0.25">
      <c r="B405" s="31" t="s">
        <v>204</v>
      </c>
      <c r="C405" s="277">
        <f>'2 Income Statement'!$B$27</f>
        <v>0</v>
      </c>
      <c r="D405" s="143"/>
      <c r="E405" s="143"/>
      <c r="F405" s="145"/>
      <c r="G405" s="143"/>
      <c r="H405" s="143"/>
      <c r="I405" s="156"/>
      <c r="J405" s="92">
        <f t="shared" si="60"/>
        <v>0</v>
      </c>
      <c r="K405" s="98">
        <f>'1 Enterprises'!Z$14</f>
        <v>0</v>
      </c>
      <c r="L405" s="94">
        <f t="shared" si="61"/>
        <v>0</v>
      </c>
    </row>
    <row r="406" spans="2:12" ht="15" x14ac:dyDescent="0.25">
      <c r="B406" s="31" t="s">
        <v>205</v>
      </c>
      <c r="C406" s="277">
        <f>'2 Income Statement'!$B$28</f>
        <v>0</v>
      </c>
      <c r="D406" s="143"/>
      <c r="E406" s="143"/>
      <c r="F406" s="145"/>
      <c r="G406" s="143"/>
      <c r="H406" s="143"/>
      <c r="I406" s="156"/>
      <c r="J406" s="92">
        <f t="shared" si="60"/>
        <v>0</v>
      </c>
      <c r="K406" s="98">
        <f>'1 Enterprises'!AA$14</f>
        <v>0</v>
      </c>
      <c r="L406" s="94">
        <f t="shared" si="61"/>
        <v>0</v>
      </c>
    </row>
    <row r="407" spans="2:12" ht="15" x14ac:dyDescent="0.25">
      <c r="B407" s="31" t="s">
        <v>206</v>
      </c>
      <c r="C407" s="277">
        <f>'2 Income Statement'!$B$29</f>
        <v>0</v>
      </c>
      <c r="D407" s="143"/>
      <c r="E407" s="143"/>
      <c r="F407" s="145"/>
      <c r="G407" s="143"/>
      <c r="H407" s="143"/>
      <c r="I407" s="156"/>
      <c r="J407" s="92">
        <f t="shared" si="60"/>
        <v>0</v>
      </c>
      <c r="K407" s="98">
        <f>'1 Enterprises'!AB$14</f>
        <v>0</v>
      </c>
      <c r="L407" s="94">
        <f t="shared" si="61"/>
        <v>0</v>
      </c>
    </row>
    <row r="409" spans="2:12" ht="15" x14ac:dyDescent="0.25">
      <c r="C409" s="285" t="s">
        <v>424</v>
      </c>
      <c r="D409" s="286"/>
      <c r="E409" s="286"/>
      <c r="F409" s="286"/>
      <c r="G409" s="286"/>
      <c r="H409" s="286"/>
      <c r="I409" s="286"/>
      <c r="J409" s="286"/>
      <c r="K409" s="286"/>
      <c r="L409" s="287"/>
    </row>
    <row r="410" spans="2:12" ht="15" x14ac:dyDescent="0.25">
      <c r="B410" s="31" t="s">
        <v>62</v>
      </c>
      <c r="C410" s="91">
        <f>'2 Income Statement'!$B$5</f>
        <v>0</v>
      </c>
      <c r="D410" s="143"/>
      <c r="E410" s="143"/>
      <c r="F410" s="145"/>
      <c r="G410" s="143"/>
      <c r="H410" s="143"/>
      <c r="I410" s="156"/>
      <c r="J410" s="92">
        <f>IF(G410&gt;0,(D410*(F410/G410)),0)</f>
        <v>0</v>
      </c>
      <c r="K410" s="93">
        <f>'1 Enterprises'!D$14</f>
        <v>0</v>
      </c>
      <c r="L410" s="94">
        <f>IF(K410&gt;0,((J410/K410)*I410),0)</f>
        <v>0</v>
      </c>
    </row>
    <row r="411" spans="2:12" ht="15" x14ac:dyDescent="0.25">
      <c r="B411" s="31" t="s">
        <v>63</v>
      </c>
      <c r="C411" s="91">
        <f>'2 Income Statement'!$B$6</f>
        <v>0</v>
      </c>
      <c r="D411" s="143"/>
      <c r="E411" s="143"/>
      <c r="F411" s="145"/>
      <c r="G411" s="143"/>
      <c r="H411" s="143"/>
      <c r="I411" s="156"/>
      <c r="J411" s="92">
        <f t="shared" ref="J411:J421" si="62">IF(G411&gt;0,(D411*(F411/G411)),0)</f>
        <v>0</v>
      </c>
      <c r="K411" s="97">
        <f>'1 Enterprises'!E$14</f>
        <v>0</v>
      </c>
      <c r="L411" s="94">
        <f t="shared" ref="L411:L421" si="63">IF(K411&gt;0,((J411/K411)*I411),0)</f>
        <v>0</v>
      </c>
    </row>
    <row r="412" spans="2:12" ht="15" x14ac:dyDescent="0.25">
      <c r="B412" s="31" t="s">
        <v>64</v>
      </c>
      <c r="C412" s="91">
        <f>'2 Income Statement'!$B$7</f>
        <v>0</v>
      </c>
      <c r="D412" s="143"/>
      <c r="E412" s="143"/>
      <c r="F412" s="145"/>
      <c r="G412" s="143"/>
      <c r="H412" s="143"/>
      <c r="I412" s="156"/>
      <c r="J412" s="92">
        <f t="shared" si="62"/>
        <v>0</v>
      </c>
      <c r="K412" s="97">
        <f>'1 Enterprises'!F$14</f>
        <v>0</v>
      </c>
      <c r="L412" s="94">
        <f t="shared" si="63"/>
        <v>0</v>
      </c>
    </row>
    <row r="413" spans="2:12" ht="15" x14ac:dyDescent="0.25">
      <c r="B413" s="31" t="s">
        <v>65</v>
      </c>
      <c r="C413" s="91">
        <f>'2 Income Statement'!$B$8</f>
        <v>0</v>
      </c>
      <c r="D413" s="143"/>
      <c r="E413" s="143"/>
      <c r="F413" s="145"/>
      <c r="G413" s="143"/>
      <c r="H413" s="143"/>
      <c r="I413" s="156"/>
      <c r="J413" s="92">
        <f t="shared" si="62"/>
        <v>0</v>
      </c>
      <c r="K413" s="97">
        <f>'1 Enterprises'!G$14</f>
        <v>0</v>
      </c>
      <c r="L413" s="94">
        <f t="shared" si="63"/>
        <v>0</v>
      </c>
    </row>
    <row r="414" spans="2:12" ht="15" x14ac:dyDescent="0.25">
      <c r="B414" s="31" t="s">
        <v>66</v>
      </c>
      <c r="C414" s="91">
        <f>'2 Income Statement'!$B$9</f>
        <v>0</v>
      </c>
      <c r="D414" s="143"/>
      <c r="E414" s="143"/>
      <c r="F414" s="145"/>
      <c r="G414" s="143"/>
      <c r="H414" s="143"/>
      <c r="I414" s="156"/>
      <c r="J414" s="92">
        <f t="shared" si="62"/>
        <v>0</v>
      </c>
      <c r="K414" s="97">
        <f>'1 Enterprises'!H$14</f>
        <v>0</v>
      </c>
      <c r="L414" s="94">
        <f t="shared" si="63"/>
        <v>0</v>
      </c>
    </row>
    <row r="415" spans="2:12" ht="15" x14ac:dyDescent="0.25">
      <c r="B415" s="31" t="s">
        <v>187</v>
      </c>
      <c r="C415" s="91">
        <f>'2 Income Statement'!$B$10</f>
        <v>0</v>
      </c>
      <c r="D415" s="143"/>
      <c r="E415" s="143"/>
      <c r="F415" s="145"/>
      <c r="G415" s="143"/>
      <c r="H415" s="143"/>
      <c r="I415" s="156"/>
      <c r="J415" s="92">
        <f t="shared" si="62"/>
        <v>0</v>
      </c>
      <c r="K415" s="97">
        <f>'1 Enterprises'!I$14</f>
        <v>0</v>
      </c>
      <c r="L415" s="94">
        <f t="shared" si="63"/>
        <v>0</v>
      </c>
    </row>
    <row r="416" spans="2:12" ht="15" x14ac:dyDescent="0.25">
      <c r="B416" s="31" t="s">
        <v>188</v>
      </c>
      <c r="C416" s="91">
        <f>'2 Income Statement'!$B$11</f>
        <v>0</v>
      </c>
      <c r="D416" s="143"/>
      <c r="E416" s="143"/>
      <c r="F416" s="145"/>
      <c r="G416" s="143"/>
      <c r="H416" s="143"/>
      <c r="I416" s="156"/>
      <c r="J416" s="92">
        <f t="shared" si="62"/>
        <v>0</v>
      </c>
      <c r="K416" s="97">
        <f>'1 Enterprises'!J$14</f>
        <v>0</v>
      </c>
      <c r="L416" s="94">
        <f t="shared" si="63"/>
        <v>0</v>
      </c>
    </row>
    <row r="417" spans="2:12" ht="15" x14ac:dyDescent="0.25">
      <c r="B417" s="31" t="s">
        <v>189</v>
      </c>
      <c r="C417" s="91">
        <f>'2 Income Statement'!$B$12</f>
        <v>0</v>
      </c>
      <c r="D417" s="143"/>
      <c r="E417" s="143"/>
      <c r="F417" s="145"/>
      <c r="G417" s="143"/>
      <c r="H417" s="143"/>
      <c r="I417" s="156"/>
      <c r="J417" s="92">
        <f t="shared" si="62"/>
        <v>0</v>
      </c>
      <c r="K417" s="98">
        <f>'1 Enterprises'!K$14</f>
        <v>0</v>
      </c>
      <c r="L417" s="94">
        <f t="shared" si="63"/>
        <v>0</v>
      </c>
    </row>
    <row r="418" spans="2:12" ht="15" x14ac:dyDescent="0.25">
      <c r="B418" s="31" t="s">
        <v>190</v>
      </c>
      <c r="C418" s="91">
        <f>'2 Income Statement'!$B$13</f>
        <v>0</v>
      </c>
      <c r="D418" s="143"/>
      <c r="E418" s="143"/>
      <c r="F418" s="145"/>
      <c r="G418" s="143"/>
      <c r="H418" s="143"/>
      <c r="I418" s="156"/>
      <c r="J418" s="92">
        <f t="shared" si="62"/>
        <v>0</v>
      </c>
      <c r="K418" s="98">
        <f>'1 Enterprises'!L$14</f>
        <v>0</v>
      </c>
      <c r="L418" s="94">
        <f t="shared" si="63"/>
        <v>0</v>
      </c>
    </row>
    <row r="419" spans="2:12" ht="15" x14ac:dyDescent="0.25">
      <c r="B419" s="31" t="s">
        <v>191</v>
      </c>
      <c r="C419" s="91">
        <f>'2 Income Statement'!$B$14</f>
        <v>0</v>
      </c>
      <c r="D419" s="143"/>
      <c r="E419" s="143"/>
      <c r="F419" s="145"/>
      <c r="G419" s="143"/>
      <c r="H419" s="143"/>
      <c r="I419" s="156"/>
      <c r="J419" s="92">
        <f t="shared" si="62"/>
        <v>0</v>
      </c>
      <c r="K419" s="98">
        <f>'1 Enterprises'!M$14</f>
        <v>0</v>
      </c>
      <c r="L419" s="94">
        <f t="shared" si="63"/>
        <v>0</v>
      </c>
    </row>
    <row r="420" spans="2:12" ht="15" x14ac:dyDescent="0.25">
      <c r="B420" s="31" t="s">
        <v>192</v>
      </c>
      <c r="C420" s="91">
        <f>'2 Income Statement'!$B$15</f>
        <v>0</v>
      </c>
      <c r="D420" s="143"/>
      <c r="E420" s="143"/>
      <c r="F420" s="145"/>
      <c r="G420" s="143"/>
      <c r="H420" s="143"/>
      <c r="I420" s="156"/>
      <c r="J420" s="92">
        <f t="shared" si="62"/>
        <v>0</v>
      </c>
      <c r="K420" s="98">
        <f>'1 Enterprises'!N$14</f>
        <v>0</v>
      </c>
      <c r="L420" s="94">
        <f t="shared" si="63"/>
        <v>0</v>
      </c>
    </row>
    <row r="421" spans="2:12" ht="15" x14ac:dyDescent="0.25">
      <c r="B421" s="31" t="s">
        <v>193</v>
      </c>
      <c r="C421" s="91">
        <f>'2 Income Statement'!$B$16</f>
        <v>0</v>
      </c>
      <c r="D421" s="143"/>
      <c r="E421" s="143"/>
      <c r="F421" s="145"/>
      <c r="G421" s="143"/>
      <c r="H421" s="143"/>
      <c r="I421" s="156"/>
      <c r="J421" s="92">
        <f t="shared" si="62"/>
        <v>0</v>
      </c>
      <c r="K421" s="98">
        <f>'1 Enterprises'!O$14</f>
        <v>0</v>
      </c>
      <c r="L421" s="94">
        <f t="shared" si="63"/>
        <v>0</v>
      </c>
    </row>
    <row r="422" spans="2:12" ht="15" x14ac:dyDescent="0.25">
      <c r="B422" s="31" t="s">
        <v>194</v>
      </c>
      <c r="C422" s="277">
        <f>'2 Income Statement'!$B$17</f>
        <v>0</v>
      </c>
      <c r="D422" s="143"/>
      <c r="E422" s="143"/>
      <c r="F422" s="145"/>
      <c r="G422" s="143"/>
      <c r="H422" s="143"/>
      <c r="I422" s="156"/>
      <c r="J422" s="92">
        <f>IF(G422&gt;0,(D422*(F422/G422)),0)</f>
        <v>0</v>
      </c>
      <c r="K422" s="98">
        <f>'1 Enterprises'!P$14</f>
        <v>0</v>
      </c>
      <c r="L422" s="94">
        <f>IF(K422&gt;0,((J422/K422)*I422),0)</f>
        <v>0</v>
      </c>
    </row>
    <row r="423" spans="2:12" ht="15" x14ac:dyDescent="0.25">
      <c r="B423" s="31" t="s">
        <v>195</v>
      </c>
      <c r="C423" s="277">
        <f>'2 Income Statement'!$B$18</f>
        <v>0</v>
      </c>
      <c r="D423" s="143"/>
      <c r="E423" s="143"/>
      <c r="F423" s="145"/>
      <c r="G423" s="143"/>
      <c r="H423" s="143"/>
      <c r="I423" s="156"/>
      <c r="J423" s="92">
        <f t="shared" ref="J423:J433" si="64">IF(G423&gt;0,(D423*(F423/G423)),0)</f>
        <v>0</v>
      </c>
      <c r="K423" s="98">
        <f>'1 Enterprises'!Q$14</f>
        <v>0</v>
      </c>
      <c r="L423" s="94">
        <f t="shared" ref="L423:L433" si="65">IF(K423&gt;0,((J423/K423)*I423),0)</f>
        <v>0</v>
      </c>
    </row>
    <row r="424" spans="2:12" ht="15" x14ac:dyDescent="0.25">
      <c r="B424" s="31" t="s">
        <v>196</v>
      </c>
      <c r="C424" s="277">
        <f>'2 Income Statement'!$B$19</f>
        <v>0</v>
      </c>
      <c r="D424" s="143"/>
      <c r="E424" s="143"/>
      <c r="F424" s="145"/>
      <c r="G424" s="143"/>
      <c r="H424" s="143"/>
      <c r="I424" s="156"/>
      <c r="J424" s="92">
        <f t="shared" si="64"/>
        <v>0</v>
      </c>
      <c r="K424" s="98">
        <f>'1 Enterprises'!R$14</f>
        <v>0</v>
      </c>
      <c r="L424" s="94">
        <f t="shared" si="65"/>
        <v>0</v>
      </c>
    </row>
    <row r="425" spans="2:12" ht="15" x14ac:dyDescent="0.25">
      <c r="B425" s="31" t="s">
        <v>197</v>
      </c>
      <c r="C425" s="277">
        <f>'2 Income Statement'!$B$20</f>
        <v>0</v>
      </c>
      <c r="D425" s="143"/>
      <c r="E425" s="143"/>
      <c r="F425" s="145"/>
      <c r="G425" s="143"/>
      <c r="H425" s="143"/>
      <c r="I425" s="156"/>
      <c r="J425" s="92">
        <f t="shared" si="64"/>
        <v>0</v>
      </c>
      <c r="K425" s="98">
        <f>'1 Enterprises'!S$14</f>
        <v>0</v>
      </c>
      <c r="L425" s="94">
        <f t="shared" si="65"/>
        <v>0</v>
      </c>
    </row>
    <row r="426" spans="2:12" ht="15" x14ac:dyDescent="0.25">
      <c r="B426" s="31" t="s">
        <v>198</v>
      </c>
      <c r="C426" s="277">
        <f>'2 Income Statement'!$B$21</f>
        <v>0</v>
      </c>
      <c r="D426" s="143"/>
      <c r="E426" s="143"/>
      <c r="F426" s="145"/>
      <c r="G426" s="143"/>
      <c r="H426" s="143"/>
      <c r="I426" s="156"/>
      <c r="J426" s="92">
        <f t="shared" si="64"/>
        <v>0</v>
      </c>
      <c r="K426" s="98">
        <f>'1 Enterprises'!T$14</f>
        <v>0</v>
      </c>
      <c r="L426" s="94">
        <f t="shared" si="65"/>
        <v>0</v>
      </c>
    </row>
    <row r="427" spans="2:12" ht="15" x14ac:dyDescent="0.25">
      <c r="B427" s="31" t="s">
        <v>199</v>
      </c>
      <c r="C427" s="277">
        <f>'2 Income Statement'!$B$22</f>
        <v>0</v>
      </c>
      <c r="D427" s="143"/>
      <c r="E427" s="143"/>
      <c r="F427" s="145"/>
      <c r="G427" s="143"/>
      <c r="H427" s="143"/>
      <c r="I427" s="156"/>
      <c r="J427" s="92">
        <f t="shared" si="64"/>
        <v>0</v>
      </c>
      <c r="K427" s="98">
        <f>'1 Enterprises'!U$14</f>
        <v>0</v>
      </c>
      <c r="L427" s="94">
        <f t="shared" si="65"/>
        <v>0</v>
      </c>
    </row>
    <row r="428" spans="2:12" ht="15" x14ac:dyDescent="0.25">
      <c r="B428" s="31" t="s">
        <v>200</v>
      </c>
      <c r="C428" s="277">
        <f>'2 Income Statement'!$B$23</f>
        <v>0</v>
      </c>
      <c r="D428" s="143"/>
      <c r="E428" s="143"/>
      <c r="F428" s="145"/>
      <c r="G428" s="143"/>
      <c r="H428" s="143"/>
      <c r="I428" s="156"/>
      <c r="J428" s="92">
        <f t="shared" si="64"/>
        <v>0</v>
      </c>
      <c r="K428" s="98">
        <f>'1 Enterprises'!V$14</f>
        <v>0</v>
      </c>
      <c r="L428" s="94">
        <f t="shared" si="65"/>
        <v>0</v>
      </c>
    </row>
    <row r="429" spans="2:12" ht="15" x14ac:dyDescent="0.25">
      <c r="B429" s="31" t="s">
        <v>201</v>
      </c>
      <c r="C429" s="277">
        <f>'2 Income Statement'!$B$24</f>
        <v>0</v>
      </c>
      <c r="D429" s="143"/>
      <c r="E429" s="143"/>
      <c r="F429" s="145"/>
      <c r="G429" s="143"/>
      <c r="H429" s="143"/>
      <c r="I429" s="156"/>
      <c r="J429" s="92">
        <f t="shared" si="64"/>
        <v>0</v>
      </c>
      <c r="K429" s="98">
        <f>'1 Enterprises'!W$14</f>
        <v>0</v>
      </c>
      <c r="L429" s="94">
        <f t="shared" si="65"/>
        <v>0</v>
      </c>
    </row>
    <row r="430" spans="2:12" ht="15" x14ac:dyDescent="0.25">
      <c r="B430" s="31" t="s">
        <v>202</v>
      </c>
      <c r="C430" s="277">
        <f>'2 Income Statement'!$B$25</f>
        <v>0</v>
      </c>
      <c r="D430" s="143"/>
      <c r="E430" s="143"/>
      <c r="F430" s="145"/>
      <c r="G430" s="143"/>
      <c r="H430" s="143"/>
      <c r="I430" s="156"/>
      <c r="J430" s="92">
        <f t="shared" si="64"/>
        <v>0</v>
      </c>
      <c r="K430" s="98">
        <f>'1 Enterprises'!X$14</f>
        <v>0</v>
      </c>
      <c r="L430" s="94">
        <f t="shared" si="65"/>
        <v>0</v>
      </c>
    </row>
    <row r="431" spans="2:12" ht="15" x14ac:dyDescent="0.25">
      <c r="B431" s="31" t="s">
        <v>203</v>
      </c>
      <c r="C431" s="277">
        <f>'2 Income Statement'!$B$26</f>
        <v>0</v>
      </c>
      <c r="D431" s="143"/>
      <c r="E431" s="143"/>
      <c r="F431" s="145"/>
      <c r="G431" s="143"/>
      <c r="H431" s="143"/>
      <c r="I431" s="156"/>
      <c r="J431" s="92">
        <f t="shared" si="64"/>
        <v>0</v>
      </c>
      <c r="K431" s="98">
        <f>'1 Enterprises'!Y$14</f>
        <v>0</v>
      </c>
      <c r="L431" s="94">
        <f t="shared" si="65"/>
        <v>0</v>
      </c>
    </row>
    <row r="432" spans="2:12" ht="15" x14ac:dyDescent="0.25">
      <c r="B432" s="31" t="s">
        <v>204</v>
      </c>
      <c r="C432" s="277">
        <f>'2 Income Statement'!$B$27</f>
        <v>0</v>
      </c>
      <c r="D432" s="143"/>
      <c r="E432" s="143"/>
      <c r="F432" s="145"/>
      <c r="G432" s="143"/>
      <c r="H432" s="143"/>
      <c r="I432" s="156"/>
      <c r="J432" s="92">
        <f t="shared" si="64"/>
        <v>0</v>
      </c>
      <c r="K432" s="98">
        <f>'1 Enterprises'!Z$14</f>
        <v>0</v>
      </c>
      <c r="L432" s="94">
        <f t="shared" si="65"/>
        <v>0</v>
      </c>
    </row>
    <row r="433" spans="2:12" ht="15" x14ac:dyDescent="0.25">
      <c r="B433" s="31" t="s">
        <v>205</v>
      </c>
      <c r="C433" s="277">
        <f>'2 Income Statement'!$B$28</f>
        <v>0</v>
      </c>
      <c r="D433" s="143"/>
      <c r="E433" s="143"/>
      <c r="F433" s="145"/>
      <c r="G433" s="143"/>
      <c r="H433" s="143"/>
      <c r="I433" s="156"/>
      <c r="J433" s="92">
        <f t="shared" si="64"/>
        <v>0</v>
      </c>
      <c r="K433" s="98">
        <f>'1 Enterprises'!AA$14</f>
        <v>0</v>
      </c>
      <c r="L433" s="94">
        <f t="shared" si="65"/>
        <v>0</v>
      </c>
    </row>
    <row r="434" spans="2:12" ht="15" x14ac:dyDescent="0.25">
      <c r="B434" s="31" t="s">
        <v>206</v>
      </c>
      <c r="C434" s="277">
        <f>'2 Income Statement'!$B$29</f>
        <v>0</v>
      </c>
      <c r="D434" s="143"/>
      <c r="E434" s="143"/>
      <c r="F434" s="145"/>
      <c r="G434" s="143"/>
      <c r="H434" s="143"/>
      <c r="I434" s="156"/>
      <c r="J434" s="92">
        <f>IF(G434&gt;0,(D434*(F434/G434)),0)</f>
        <v>0</v>
      </c>
      <c r="K434" s="98">
        <f>'1 Enterprises'!AB$14</f>
        <v>0</v>
      </c>
      <c r="L434" s="94">
        <f>IF(K434&gt;0,((J434/K434)*I434),0)</f>
        <v>0</v>
      </c>
    </row>
    <row r="435" spans="2:12" x14ac:dyDescent="0.2">
      <c r="C435" s="31"/>
    </row>
    <row r="436" spans="2:12" ht="15" x14ac:dyDescent="0.25">
      <c r="C436" s="285" t="s">
        <v>425</v>
      </c>
      <c r="D436" s="286"/>
      <c r="E436" s="286"/>
      <c r="F436" s="286"/>
      <c r="G436" s="286"/>
      <c r="H436" s="286"/>
      <c r="I436" s="286"/>
      <c r="J436" s="286"/>
      <c r="K436" s="286"/>
      <c r="L436" s="287"/>
    </row>
    <row r="437" spans="2:12" ht="15" x14ac:dyDescent="0.25">
      <c r="B437" s="31" t="s">
        <v>62</v>
      </c>
      <c r="C437" s="91">
        <f>'2 Income Statement'!$B$5</f>
        <v>0</v>
      </c>
      <c r="D437" s="143"/>
      <c r="E437" s="143"/>
      <c r="F437" s="145"/>
      <c r="G437" s="143"/>
      <c r="H437" s="143"/>
      <c r="I437" s="156"/>
      <c r="J437" s="92">
        <f>IF(G437&gt;0,(D437*(F437/G437)),0)</f>
        <v>0</v>
      </c>
      <c r="K437" s="93">
        <f>'1 Enterprises'!D$14</f>
        <v>0</v>
      </c>
      <c r="L437" s="94">
        <f>IF(K437&gt;0,((J437/K437)*I437),0)</f>
        <v>0</v>
      </c>
    </row>
    <row r="438" spans="2:12" ht="15" x14ac:dyDescent="0.25">
      <c r="B438" s="31" t="s">
        <v>63</v>
      </c>
      <c r="C438" s="91">
        <f>'2 Income Statement'!$B$6</f>
        <v>0</v>
      </c>
      <c r="D438" s="143"/>
      <c r="E438" s="143"/>
      <c r="F438" s="145"/>
      <c r="G438" s="143"/>
      <c r="H438" s="143"/>
      <c r="I438" s="156"/>
      <c r="J438" s="92">
        <f t="shared" ref="J438:J449" si="66">IF(G438&gt;0,(D438*(F438/G438)),0)</f>
        <v>0</v>
      </c>
      <c r="K438" s="97">
        <f>'1 Enterprises'!E$14</f>
        <v>0</v>
      </c>
      <c r="L438" s="94">
        <f t="shared" ref="L438:L449" si="67">IF(K438&gt;0,((J438/K438)*I438),0)</f>
        <v>0</v>
      </c>
    </row>
    <row r="439" spans="2:12" ht="15" x14ac:dyDescent="0.25">
      <c r="B439" s="31" t="s">
        <v>64</v>
      </c>
      <c r="C439" s="91">
        <f>'2 Income Statement'!$B$7</f>
        <v>0</v>
      </c>
      <c r="D439" s="143"/>
      <c r="E439" s="143"/>
      <c r="F439" s="145"/>
      <c r="G439" s="143"/>
      <c r="H439" s="143"/>
      <c r="I439" s="156"/>
      <c r="J439" s="92">
        <f t="shared" si="66"/>
        <v>0</v>
      </c>
      <c r="K439" s="97">
        <f>'1 Enterprises'!F$14</f>
        <v>0</v>
      </c>
      <c r="L439" s="94">
        <f t="shared" si="67"/>
        <v>0</v>
      </c>
    </row>
    <row r="440" spans="2:12" ht="15" x14ac:dyDescent="0.25">
      <c r="B440" s="31" t="s">
        <v>65</v>
      </c>
      <c r="C440" s="91">
        <f>'2 Income Statement'!$B$8</f>
        <v>0</v>
      </c>
      <c r="D440" s="143"/>
      <c r="E440" s="143"/>
      <c r="F440" s="145"/>
      <c r="G440" s="143"/>
      <c r="H440" s="143"/>
      <c r="I440" s="156"/>
      <c r="J440" s="92">
        <f t="shared" si="66"/>
        <v>0</v>
      </c>
      <c r="K440" s="97">
        <f>'1 Enterprises'!G$14</f>
        <v>0</v>
      </c>
      <c r="L440" s="94">
        <f t="shared" si="67"/>
        <v>0</v>
      </c>
    </row>
    <row r="441" spans="2:12" ht="15" x14ac:dyDescent="0.25">
      <c r="B441" s="31" t="s">
        <v>66</v>
      </c>
      <c r="C441" s="91">
        <f>'2 Income Statement'!$B$9</f>
        <v>0</v>
      </c>
      <c r="D441" s="143"/>
      <c r="E441" s="143"/>
      <c r="F441" s="145"/>
      <c r="G441" s="143"/>
      <c r="H441" s="143"/>
      <c r="I441" s="156"/>
      <c r="J441" s="92">
        <f t="shared" si="66"/>
        <v>0</v>
      </c>
      <c r="K441" s="97">
        <f>'1 Enterprises'!H$14</f>
        <v>0</v>
      </c>
      <c r="L441" s="94">
        <f t="shared" si="67"/>
        <v>0</v>
      </c>
    </row>
    <row r="442" spans="2:12" ht="15" x14ac:dyDescent="0.25">
      <c r="B442" s="31" t="s">
        <v>187</v>
      </c>
      <c r="C442" s="91">
        <f>'2 Income Statement'!$B$10</f>
        <v>0</v>
      </c>
      <c r="D442" s="143"/>
      <c r="E442" s="143"/>
      <c r="F442" s="145"/>
      <c r="G442" s="143"/>
      <c r="H442" s="143"/>
      <c r="I442" s="156"/>
      <c r="J442" s="92">
        <f t="shared" si="66"/>
        <v>0</v>
      </c>
      <c r="K442" s="97">
        <f>'1 Enterprises'!I$14</f>
        <v>0</v>
      </c>
      <c r="L442" s="94">
        <f t="shared" si="67"/>
        <v>0</v>
      </c>
    </row>
    <row r="443" spans="2:12" ht="15" x14ac:dyDescent="0.25">
      <c r="B443" s="31" t="s">
        <v>188</v>
      </c>
      <c r="C443" s="91">
        <f>'2 Income Statement'!$B$11</f>
        <v>0</v>
      </c>
      <c r="D443" s="143"/>
      <c r="E443" s="143"/>
      <c r="F443" s="145"/>
      <c r="G443" s="143"/>
      <c r="H443" s="143"/>
      <c r="I443" s="156"/>
      <c r="J443" s="92">
        <f t="shared" si="66"/>
        <v>0</v>
      </c>
      <c r="K443" s="97">
        <f>'1 Enterprises'!J$14</f>
        <v>0</v>
      </c>
      <c r="L443" s="94">
        <f t="shared" si="67"/>
        <v>0</v>
      </c>
    </row>
    <row r="444" spans="2:12" ht="15" x14ac:dyDescent="0.25">
      <c r="B444" s="31" t="s">
        <v>189</v>
      </c>
      <c r="C444" s="91">
        <f>'2 Income Statement'!$B$12</f>
        <v>0</v>
      </c>
      <c r="D444" s="143"/>
      <c r="E444" s="143"/>
      <c r="F444" s="145"/>
      <c r="G444" s="143"/>
      <c r="H444" s="143"/>
      <c r="I444" s="156"/>
      <c r="J444" s="92">
        <f t="shared" si="66"/>
        <v>0</v>
      </c>
      <c r="K444" s="98">
        <f>'1 Enterprises'!K$14</f>
        <v>0</v>
      </c>
      <c r="L444" s="94">
        <f t="shared" si="67"/>
        <v>0</v>
      </c>
    </row>
    <row r="445" spans="2:12" ht="15" x14ac:dyDescent="0.25">
      <c r="B445" s="31" t="s">
        <v>190</v>
      </c>
      <c r="C445" s="91">
        <f>'2 Income Statement'!$B$13</f>
        <v>0</v>
      </c>
      <c r="D445" s="143"/>
      <c r="E445" s="143"/>
      <c r="F445" s="145"/>
      <c r="G445" s="143"/>
      <c r="H445" s="143"/>
      <c r="I445" s="156"/>
      <c r="J445" s="92">
        <f t="shared" si="66"/>
        <v>0</v>
      </c>
      <c r="K445" s="98">
        <f>'1 Enterprises'!L$14</f>
        <v>0</v>
      </c>
      <c r="L445" s="94">
        <f t="shared" si="67"/>
        <v>0</v>
      </c>
    </row>
    <row r="446" spans="2:12" ht="15" x14ac:dyDescent="0.25">
      <c r="B446" s="31" t="s">
        <v>191</v>
      </c>
      <c r="C446" s="91">
        <f>'2 Income Statement'!$B$14</f>
        <v>0</v>
      </c>
      <c r="D446" s="143"/>
      <c r="E446" s="143"/>
      <c r="F446" s="145"/>
      <c r="G446" s="143"/>
      <c r="H446" s="143"/>
      <c r="I446" s="156"/>
      <c r="J446" s="92">
        <f t="shared" si="66"/>
        <v>0</v>
      </c>
      <c r="K446" s="98">
        <f>'1 Enterprises'!M$14</f>
        <v>0</v>
      </c>
      <c r="L446" s="94">
        <f t="shared" si="67"/>
        <v>0</v>
      </c>
    </row>
    <row r="447" spans="2:12" ht="15" x14ac:dyDescent="0.25">
      <c r="B447" s="31" t="s">
        <v>192</v>
      </c>
      <c r="C447" s="91">
        <f>'2 Income Statement'!$B$15</f>
        <v>0</v>
      </c>
      <c r="D447" s="143"/>
      <c r="E447" s="143"/>
      <c r="F447" s="145"/>
      <c r="G447" s="143"/>
      <c r="H447" s="143"/>
      <c r="I447" s="156"/>
      <c r="J447" s="92">
        <f t="shared" si="66"/>
        <v>0</v>
      </c>
      <c r="K447" s="98">
        <f>'1 Enterprises'!N$14</f>
        <v>0</v>
      </c>
      <c r="L447" s="94">
        <f t="shared" si="67"/>
        <v>0</v>
      </c>
    </row>
    <row r="448" spans="2:12" ht="15" x14ac:dyDescent="0.25">
      <c r="B448" s="31" t="s">
        <v>193</v>
      </c>
      <c r="C448" s="91">
        <f>'2 Income Statement'!$B$16</f>
        <v>0</v>
      </c>
      <c r="D448" s="143"/>
      <c r="E448" s="143"/>
      <c r="F448" s="145"/>
      <c r="G448" s="143"/>
      <c r="H448" s="143"/>
      <c r="I448" s="156"/>
      <c r="J448" s="92">
        <f t="shared" si="66"/>
        <v>0</v>
      </c>
      <c r="K448" s="98">
        <f>'1 Enterprises'!O$14</f>
        <v>0</v>
      </c>
      <c r="L448" s="94">
        <f t="shared" si="67"/>
        <v>0</v>
      </c>
    </row>
    <row r="449" spans="2:12" ht="15" x14ac:dyDescent="0.25">
      <c r="B449" s="31" t="s">
        <v>194</v>
      </c>
      <c r="C449" s="277">
        <f>'2 Income Statement'!$B$17</f>
        <v>0</v>
      </c>
      <c r="D449" s="143"/>
      <c r="E449" s="143"/>
      <c r="F449" s="145"/>
      <c r="G449" s="143"/>
      <c r="H449" s="143"/>
      <c r="I449" s="156"/>
      <c r="J449" s="92">
        <f t="shared" si="66"/>
        <v>0</v>
      </c>
      <c r="K449" s="98">
        <f>'1 Enterprises'!P$14</f>
        <v>0</v>
      </c>
      <c r="L449" s="94">
        <f t="shared" si="67"/>
        <v>0</v>
      </c>
    </row>
    <row r="450" spans="2:12" ht="15" x14ac:dyDescent="0.25">
      <c r="B450" s="31" t="s">
        <v>195</v>
      </c>
      <c r="C450" s="277">
        <f>'2 Income Statement'!$B$18</f>
        <v>0</v>
      </c>
      <c r="D450" s="143"/>
      <c r="E450" s="143"/>
      <c r="F450" s="145"/>
      <c r="G450" s="143"/>
      <c r="H450" s="143"/>
      <c r="I450" s="156"/>
      <c r="J450" s="92">
        <f>IF(G450&gt;0,(D450*(F450/G450)),0)</f>
        <v>0</v>
      </c>
      <c r="K450" s="98">
        <f>'1 Enterprises'!Q$14</f>
        <v>0</v>
      </c>
      <c r="L450" s="94">
        <f>IF(K450&gt;0,((J450/K450)*I450),0)</f>
        <v>0</v>
      </c>
    </row>
    <row r="451" spans="2:12" ht="15" x14ac:dyDescent="0.25">
      <c r="B451" s="31" t="s">
        <v>196</v>
      </c>
      <c r="C451" s="277">
        <f>'2 Income Statement'!$B$19</f>
        <v>0</v>
      </c>
      <c r="D451" s="143"/>
      <c r="E451" s="143"/>
      <c r="F451" s="145"/>
      <c r="G451" s="143"/>
      <c r="H451" s="143"/>
      <c r="I451" s="156"/>
      <c r="J451" s="92">
        <f t="shared" ref="J451:J461" si="68">IF(G451&gt;0,(D451*(F451/G451)),0)</f>
        <v>0</v>
      </c>
      <c r="K451" s="98">
        <f>'1 Enterprises'!R$14</f>
        <v>0</v>
      </c>
      <c r="L451" s="94">
        <f t="shared" ref="L451:L461" si="69">IF(K451&gt;0,((J451/K451)*I451),0)</f>
        <v>0</v>
      </c>
    </row>
    <row r="452" spans="2:12" ht="15" x14ac:dyDescent="0.25">
      <c r="B452" s="31" t="s">
        <v>197</v>
      </c>
      <c r="C452" s="277">
        <f>'2 Income Statement'!$B$20</f>
        <v>0</v>
      </c>
      <c r="D452" s="143"/>
      <c r="E452" s="143"/>
      <c r="F452" s="145"/>
      <c r="G452" s="143"/>
      <c r="H452" s="143"/>
      <c r="I452" s="156"/>
      <c r="J452" s="92">
        <f t="shared" si="68"/>
        <v>0</v>
      </c>
      <c r="K452" s="98">
        <f>'1 Enterprises'!S$14</f>
        <v>0</v>
      </c>
      <c r="L452" s="94">
        <f t="shared" si="69"/>
        <v>0</v>
      </c>
    </row>
    <row r="453" spans="2:12" ht="15" x14ac:dyDescent="0.25">
      <c r="B453" s="31" t="s">
        <v>198</v>
      </c>
      <c r="C453" s="277">
        <f>'2 Income Statement'!$B$21</f>
        <v>0</v>
      </c>
      <c r="D453" s="143"/>
      <c r="E453" s="143"/>
      <c r="F453" s="145"/>
      <c r="G453" s="143"/>
      <c r="H453" s="143"/>
      <c r="I453" s="156"/>
      <c r="J453" s="92">
        <f t="shared" si="68"/>
        <v>0</v>
      </c>
      <c r="K453" s="98">
        <f>'1 Enterprises'!T$14</f>
        <v>0</v>
      </c>
      <c r="L453" s="94">
        <f t="shared" si="69"/>
        <v>0</v>
      </c>
    </row>
    <row r="454" spans="2:12" ht="15" x14ac:dyDescent="0.25">
      <c r="B454" s="31" t="s">
        <v>199</v>
      </c>
      <c r="C454" s="277">
        <f>'2 Income Statement'!$B$22</f>
        <v>0</v>
      </c>
      <c r="D454" s="143"/>
      <c r="E454" s="143"/>
      <c r="F454" s="145"/>
      <c r="G454" s="143"/>
      <c r="H454" s="143"/>
      <c r="I454" s="156"/>
      <c r="J454" s="92">
        <f t="shared" si="68"/>
        <v>0</v>
      </c>
      <c r="K454" s="98">
        <f>'1 Enterprises'!U$14</f>
        <v>0</v>
      </c>
      <c r="L454" s="94">
        <f t="shared" si="69"/>
        <v>0</v>
      </c>
    </row>
    <row r="455" spans="2:12" ht="15" x14ac:dyDescent="0.25">
      <c r="B455" s="31" t="s">
        <v>200</v>
      </c>
      <c r="C455" s="277">
        <f>'2 Income Statement'!$B$23</f>
        <v>0</v>
      </c>
      <c r="D455" s="143"/>
      <c r="E455" s="143"/>
      <c r="F455" s="145"/>
      <c r="G455" s="143"/>
      <c r="H455" s="143"/>
      <c r="I455" s="156"/>
      <c r="J455" s="92">
        <f t="shared" si="68"/>
        <v>0</v>
      </c>
      <c r="K455" s="98">
        <f>'1 Enterprises'!V$14</f>
        <v>0</v>
      </c>
      <c r="L455" s="94">
        <f t="shared" si="69"/>
        <v>0</v>
      </c>
    </row>
    <row r="456" spans="2:12" ht="15" x14ac:dyDescent="0.25">
      <c r="B456" s="31" t="s">
        <v>201</v>
      </c>
      <c r="C456" s="277">
        <f>'2 Income Statement'!$B$24</f>
        <v>0</v>
      </c>
      <c r="D456" s="143"/>
      <c r="E456" s="143"/>
      <c r="F456" s="145"/>
      <c r="G456" s="143"/>
      <c r="H456" s="143"/>
      <c r="I456" s="156"/>
      <c r="J456" s="92">
        <f t="shared" si="68"/>
        <v>0</v>
      </c>
      <c r="K456" s="98">
        <f>'1 Enterprises'!W$14</f>
        <v>0</v>
      </c>
      <c r="L456" s="94">
        <f t="shared" si="69"/>
        <v>0</v>
      </c>
    </row>
    <row r="457" spans="2:12" ht="15" x14ac:dyDescent="0.25">
      <c r="B457" s="31" t="s">
        <v>202</v>
      </c>
      <c r="C457" s="277">
        <f>'2 Income Statement'!$B$25</f>
        <v>0</v>
      </c>
      <c r="D457" s="143"/>
      <c r="E457" s="143"/>
      <c r="F457" s="145"/>
      <c r="G457" s="143"/>
      <c r="H457" s="143"/>
      <c r="I457" s="156"/>
      <c r="J457" s="92">
        <f t="shared" si="68"/>
        <v>0</v>
      </c>
      <c r="K457" s="98">
        <f>'1 Enterprises'!X$14</f>
        <v>0</v>
      </c>
      <c r="L457" s="94">
        <f t="shared" si="69"/>
        <v>0</v>
      </c>
    </row>
    <row r="458" spans="2:12" ht="15" x14ac:dyDescent="0.25">
      <c r="B458" s="31" t="s">
        <v>203</v>
      </c>
      <c r="C458" s="277">
        <f>'2 Income Statement'!$B$26</f>
        <v>0</v>
      </c>
      <c r="D458" s="143"/>
      <c r="E458" s="143"/>
      <c r="F458" s="145"/>
      <c r="G458" s="143"/>
      <c r="H458" s="143"/>
      <c r="I458" s="156"/>
      <c r="J458" s="92">
        <f t="shared" si="68"/>
        <v>0</v>
      </c>
      <c r="K458" s="98">
        <f>'1 Enterprises'!Y$14</f>
        <v>0</v>
      </c>
      <c r="L458" s="94">
        <f t="shared" si="69"/>
        <v>0</v>
      </c>
    </row>
    <row r="459" spans="2:12" ht="15" x14ac:dyDescent="0.25">
      <c r="B459" s="31" t="s">
        <v>204</v>
      </c>
      <c r="C459" s="277">
        <f>'2 Income Statement'!$B$27</f>
        <v>0</v>
      </c>
      <c r="D459" s="143"/>
      <c r="E459" s="143"/>
      <c r="F459" s="145"/>
      <c r="G459" s="143"/>
      <c r="H459" s="143"/>
      <c r="I459" s="156"/>
      <c r="J459" s="92">
        <f t="shared" si="68"/>
        <v>0</v>
      </c>
      <c r="K459" s="98">
        <f>'1 Enterprises'!Z$14</f>
        <v>0</v>
      </c>
      <c r="L459" s="94">
        <f t="shared" si="69"/>
        <v>0</v>
      </c>
    </row>
    <row r="460" spans="2:12" ht="15" x14ac:dyDescent="0.25">
      <c r="B460" s="31" t="s">
        <v>205</v>
      </c>
      <c r="C460" s="277">
        <f>'2 Income Statement'!$B$28</f>
        <v>0</v>
      </c>
      <c r="D460" s="143"/>
      <c r="E460" s="143"/>
      <c r="F460" s="145"/>
      <c r="G460" s="143"/>
      <c r="H460" s="143"/>
      <c r="I460" s="156"/>
      <c r="J460" s="92">
        <f t="shared" si="68"/>
        <v>0</v>
      </c>
      <c r="K460" s="98">
        <f>'1 Enterprises'!AA$14</f>
        <v>0</v>
      </c>
      <c r="L460" s="94">
        <f t="shared" si="69"/>
        <v>0</v>
      </c>
    </row>
    <row r="461" spans="2:12" ht="15" x14ac:dyDescent="0.25">
      <c r="B461" s="31" t="s">
        <v>206</v>
      </c>
      <c r="C461" s="277">
        <f>'2 Income Statement'!$B$29</f>
        <v>0</v>
      </c>
      <c r="D461" s="143"/>
      <c r="E461" s="143"/>
      <c r="F461" s="145"/>
      <c r="G461" s="143"/>
      <c r="H461" s="143"/>
      <c r="I461" s="156"/>
      <c r="J461" s="92">
        <f t="shared" si="68"/>
        <v>0</v>
      </c>
      <c r="K461" s="98">
        <f>'1 Enterprises'!AB$14</f>
        <v>0</v>
      </c>
      <c r="L461" s="94">
        <f t="shared" si="69"/>
        <v>0</v>
      </c>
    </row>
    <row r="462" spans="2:12" x14ac:dyDescent="0.2">
      <c r="C462" s="31"/>
    </row>
    <row r="463" spans="2:12" ht="15" x14ac:dyDescent="0.25">
      <c r="C463" s="285" t="s">
        <v>426</v>
      </c>
      <c r="D463" s="286"/>
      <c r="E463" s="286"/>
      <c r="F463" s="286"/>
      <c r="G463" s="286"/>
      <c r="H463" s="286"/>
      <c r="I463" s="286"/>
      <c r="J463" s="286"/>
      <c r="K463" s="286"/>
      <c r="L463" s="287"/>
    </row>
    <row r="464" spans="2:12" ht="15" x14ac:dyDescent="0.25">
      <c r="B464" s="31" t="s">
        <v>62</v>
      </c>
      <c r="C464" s="91">
        <f>'2 Income Statement'!$B$5</f>
        <v>0</v>
      </c>
      <c r="D464" s="143"/>
      <c r="E464" s="143"/>
      <c r="F464" s="145"/>
      <c r="G464" s="143"/>
      <c r="H464" s="143"/>
      <c r="I464" s="156"/>
      <c r="J464" s="92">
        <f>IF(G464&gt;0,(D464*(F464/G464)),0)</f>
        <v>0</v>
      </c>
      <c r="K464" s="93">
        <f>'1 Enterprises'!D$14</f>
        <v>0</v>
      </c>
      <c r="L464" s="94">
        <f>IF(K464&gt;0,((J464/K464)*I464),0)</f>
        <v>0</v>
      </c>
    </row>
    <row r="465" spans="2:12" ht="15" x14ac:dyDescent="0.25">
      <c r="B465" s="31" t="s">
        <v>63</v>
      </c>
      <c r="C465" s="91">
        <f>'2 Income Statement'!$B$6</f>
        <v>0</v>
      </c>
      <c r="D465" s="143"/>
      <c r="E465" s="143"/>
      <c r="F465" s="145"/>
      <c r="G465" s="143"/>
      <c r="H465" s="143"/>
      <c r="I465" s="156"/>
      <c r="J465" s="92">
        <f t="shared" ref="J465:J476" si="70">IF(G465&gt;0,(D465*(F465/G465)),0)</f>
        <v>0</v>
      </c>
      <c r="K465" s="97">
        <f>'1 Enterprises'!E$14</f>
        <v>0</v>
      </c>
      <c r="L465" s="94">
        <f t="shared" ref="L465:L476" si="71">IF(K465&gt;0,((J465/K465)*I465),0)</f>
        <v>0</v>
      </c>
    </row>
    <row r="466" spans="2:12" ht="15" x14ac:dyDescent="0.25">
      <c r="B466" s="31" t="s">
        <v>64</v>
      </c>
      <c r="C466" s="91">
        <f>'2 Income Statement'!$B$7</f>
        <v>0</v>
      </c>
      <c r="D466" s="143"/>
      <c r="E466" s="143"/>
      <c r="F466" s="145"/>
      <c r="G466" s="143"/>
      <c r="H466" s="143"/>
      <c r="I466" s="156"/>
      <c r="J466" s="92">
        <f t="shared" si="70"/>
        <v>0</v>
      </c>
      <c r="K466" s="97">
        <f>'1 Enterprises'!F$14</f>
        <v>0</v>
      </c>
      <c r="L466" s="94">
        <f t="shared" si="71"/>
        <v>0</v>
      </c>
    </row>
    <row r="467" spans="2:12" ht="15" x14ac:dyDescent="0.25">
      <c r="B467" s="31" t="s">
        <v>65</v>
      </c>
      <c r="C467" s="91">
        <f>'2 Income Statement'!$B$8</f>
        <v>0</v>
      </c>
      <c r="D467" s="143"/>
      <c r="E467" s="143"/>
      <c r="F467" s="145"/>
      <c r="G467" s="143"/>
      <c r="H467" s="143"/>
      <c r="I467" s="156"/>
      <c r="J467" s="92">
        <f t="shared" si="70"/>
        <v>0</v>
      </c>
      <c r="K467" s="97">
        <f>'1 Enterprises'!G$14</f>
        <v>0</v>
      </c>
      <c r="L467" s="94">
        <f t="shared" si="71"/>
        <v>0</v>
      </c>
    </row>
    <row r="468" spans="2:12" ht="15" x14ac:dyDescent="0.25">
      <c r="B468" s="31" t="s">
        <v>66</v>
      </c>
      <c r="C468" s="91">
        <f>'2 Income Statement'!$B$9</f>
        <v>0</v>
      </c>
      <c r="D468" s="143"/>
      <c r="E468" s="143"/>
      <c r="F468" s="145"/>
      <c r="G468" s="143"/>
      <c r="H468" s="143"/>
      <c r="I468" s="156"/>
      <c r="J468" s="92">
        <f t="shared" si="70"/>
        <v>0</v>
      </c>
      <c r="K468" s="97">
        <f>'1 Enterprises'!H$14</f>
        <v>0</v>
      </c>
      <c r="L468" s="94">
        <f t="shared" si="71"/>
        <v>0</v>
      </c>
    </row>
    <row r="469" spans="2:12" ht="15" x14ac:dyDescent="0.25">
      <c r="B469" s="31" t="s">
        <v>187</v>
      </c>
      <c r="C469" s="91">
        <f>'2 Income Statement'!$B$10</f>
        <v>0</v>
      </c>
      <c r="D469" s="143"/>
      <c r="E469" s="143"/>
      <c r="F469" s="145"/>
      <c r="G469" s="143"/>
      <c r="H469" s="143"/>
      <c r="I469" s="156"/>
      <c r="J469" s="92">
        <f t="shared" si="70"/>
        <v>0</v>
      </c>
      <c r="K469" s="97">
        <f>'1 Enterprises'!I$14</f>
        <v>0</v>
      </c>
      <c r="L469" s="94">
        <f t="shared" si="71"/>
        <v>0</v>
      </c>
    </row>
    <row r="470" spans="2:12" ht="15" x14ac:dyDescent="0.25">
      <c r="B470" s="31" t="s">
        <v>188</v>
      </c>
      <c r="C470" s="91">
        <f>'2 Income Statement'!$B$11</f>
        <v>0</v>
      </c>
      <c r="D470" s="143"/>
      <c r="E470" s="143"/>
      <c r="F470" s="145"/>
      <c r="G470" s="143"/>
      <c r="H470" s="143"/>
      <c r="I470" s="156"/>
      <c r="J470" s="92">
        <f t="shared" si="70"/>
        <v>0</v>
      </c>
      <c r="K470" s="97">
        <f>'1 Enterprises'!J$14</f>
        <v>0</v>
      </c>
      <c r="L470" s="94">
        <f t="shared" si="71"/>
        <v>0</v>
      </c>
    </row>
    <row r="471" spans="2:12" ht="15" x14ac:dyDescent="0.25">
      <c r="B471" s="31" t="s">
        <v>189</v>
      </c>
      <c r="C471" s="91">
        <f>'2 Income Statement'!$B$12</f>
        <v>0</v>
      </c>
      <c r="D471" s="143"/>
      <c r="E471" s="143"/>
      <c r="F471" s="145"/>
      <c r="G471" s="143"/>
      <c r="H471" s="143"/>
      <c r="I471" s="156"/>
      <c r="J471" s="92">
        <f t="shared" si="70"/>
        <v>0</v>
      </c>
      <c r="K471" s="98">
        <f>'1 Enterprises'!K$14</f>
        <v>0</v>
      </c>
      <c r="L471" s="94">
        <f t="shared" si="71"/>
        <v>0</v>
      </c>
    </row>
    <row r="472" spans="2:12" ht="15" x14ac:dyDescent="0.25">
      <c r="B472" s="31" t="s">
        <v>190</v>
      </c>
      <c r="C472" s="91">
        <f>'2 Income Statement'!$B$13</f>
        <v>0</v>
      </c>
      <c r="D472" s="143"/>
      <c r="E472" s="143"/>
      <c r="F472" s="145"/>
      <c r="G472" s="143"/>
      <c r="H472" s="143"/>
      <c r="I472" s="156"/>
      <c r="J472" s="92">
        <f t="shared" si="70"/>
        <v>0</v>
      </c>
      <c r="K472" s="98">
        <f>'1 Enterprises'!L$14</f>
        <v>0</v>
      </c>
      <c r="L472" s="94">
        <f t="shared" si="71"/>
        <v>0</v>
      </c>
    </row>
    <row r="473" spans="2:12" ht="15" x14ac:dyDescent="0.25">
      <c r="B473" s="31" t="s">
        <v>191</v>
      </c>
      <c r="C473" s="91">
        <f>'2 Income Statement'!$B$14</f>
        <v>0</v>
      </c>
      <c r="D473" s="143"/>
      <c r="E473" s="143"/>
      <c r="F473" s="145"/>
      <c r="G473" s="143"/>
      <c r="H473" s="143"/>
      <c r="I473" s="156"/>
      <c r="J473" s="92">
        <f t="shared" si="70"/>
        <v>0</v>
      </c>
      <c r="K473" s="98">
        <f>'1 Enterprises'!M$14</f>
        <v>0</v>
      </c>
      <c r="L473" s="94">
        <f t="shared" si="71"/>
        <v>0</v>
      </c>
    </row>
    <row r="474" spans="2:12" ht="15" x14ac:dyDescent="0.25">
      <c r="B474" s="31" t="s">
        <v>192</v>
      </c>
      <c r="C474" s="91">
        <f>'2 Income Statement'!$B$15</f>
        <v>0</v>
      </c>
      <c r="D474" s="143"/>
      <c r="E474" s="143"/>
      <c r="F474" s="145"/>
      <c r="G474" s="143"/>
      <c r="H474" s="143"/>
      <c r="I474" s="156"/>
      <c r="J474" s="92">
        <f t="shared" si="70"/>
        <v>0</v>
      </c>
      <c r="K474" s="98">
        <f>'1 Enterprises'!N$14</f>
        <v>0</v>
      </c>
      <c r="L474" s="94">
        <f t="shared" si="71"/>
        <v>0</v>
      </c>
    </row>
    <row r="475" spans="2:12" ht="15" x14ac:dyDescent="0.25">
      <c r="B475" s="31" t="s">
        <v>193</v>
      </c>
      <c r="C475" s="91">
        <f>'2 Income Statement'!$B$16</f>
        <v>0</v>
      </c>
      <c r="D475" s="143"/>
      <c r="E475" s="143"/>
      <c r="F475" s="145"/>
      <c r="G475" s="143"/>
      <c r="H475" s="143"/>
      <c r="I475" s="156"/>
      <c r="J475" s="92">
        <f t="shared" si="70"/>
        <v>0</v>
      </c>
      <c r="K475" s="98">
        <f>'1 Enterprises'!O$14</f>
        <v>0</v>
      </c>
      <c r="L475" s="94">
        <f t="shared" si="71"/>
        <v>0</v>
      </c>
    </row>
    <row r="476" spans="2:12" ht="15" x14ac:dyDescent="0.25">
      <c r="B476" s="31" t="s">
        <v>194</v>
      </c>
      <c r="C476" s="277">
        <f>'2 Income Statement'!$B$17</f>
        <v>0</v>
      </c>
      <c r="D476" s="143"/>
      <c r="E476" s="143"/>
      <c r="F476" s="145"/>
      <c r="G476" s="143"/>
      <c r="H476" s="143"/>
      <c r="I476" s="156"/>
      <c r="J476" s="92">
        <f t="shared" si="70"/>
        <v>0</v>
      </c>
      <c r="K476" s="98">
        <f>'1 Enterprises'!P$14</f>
        <v>0</v>
      </c>
      <c r="L476" s="94">
        <f t="shared" si="71"/>
        <v>0</v>
      </c>
    </row>
    <row r="477" spans="2:12" ht="15" x14ac:dyDescent="0.25">
      <c r="B477" s="31" t="s">
        <v>195</v>
      </c>
      <c r="C477" s="277">
        <f>'2 Income Statement'!$B$18</f>
        <v>0</v>
      </c>
      <c r="D477" s="143"/>
      <c r="E477" s="143"/>
      <c r="F477" s="145"/>
      <c r="G477" s="143"/>
      <c r="H477" s="143"/>
      <c r="I477" s="156"/>
      <c r="J477" s="92">
        <f>IF(G477&gt;0,(D477*(F477/G477)),0)</f>
        <v>0</v>
      </c>
      <c r="K477" s="98">
        <f>'1 Enterprises'!Q$14</f>
        <v>0</v>
      </c>
      <c r="L477" s="94">
        <f>IF(K477&gt;0,((J477/K477)*I477),0)</f>
        <v>0</v>
      </c>
    </row>
    <row r="478" spans="2:12" ht="15" x14ac:dyDescent="0.25">
      <c r="B478" s="31" t="s">
        <v>196</v>
      </c>
      <c r="C478" s="277">
        <f>'2 Income Statement'!$B$19</f>
        <v>0</v>
      </c>
      <c r="D478" s="143"/>
      <c r="E478" s="143"/>
      <c r="F478" s="145"/>
      <c r="G478" s="143"/>
      <c r="H478" s="143"/>
      <c r="I478" s="156"/>
      <c r="J478" s="92">
        <f t="shared" ref="J478:J488" si="72">IF(G478&gt;0,(D478*(F478/G478)),0)</f>
        <v>0</v>
      </c>
      <c r="K478" s="98">
        <f>'1 Enterprises'!R$14</f>
        <v>0</v>
      </c>
      <c r="L478" s="94">
        <f t="shared" ref="L478:L488" si="73">IF(K478&gt;0,((J478/K478)*I478),0)</f>
        <v>0</v>
      </c>
    </row>
    <row r="479" spans="2:12" ht="15" x14ac:dyDescent="0.25">
      <c r="B479" s="31" t="s">
        <v>197</v>
      </c>
      <c r="C479" s="277">
        <f>'2 Income Statement'!$B$20</f>
        <v>0</v>
      </c>
      <c r="D479" s="143"/>
      <c r="E479" s="143"/>
      <c r="F479" s="145"/>
      <c r="G479" s="143"/>
      <c r="H479" s="143"/>
      <c r="I479" s="156"/>
      <c r="J479" s="92">
        <f t="shared" si="72"/>
        <v>0</v>
      </c>
      <c r="K479" s="98">
        <f>'1 Enterprises'!S$14</f>
        <v>0</v>
      </c>
      <c r="L479" s="94">
        <f t="shared" si="73"/>
        <v>0</v>
      </c>
    </row>
    <row r="480" spans="2:12" ht="15" x14ac:dyDescent="0.25">
      <c r="B480" s="31" t="s">
        <v>198</v>
      </c>
      <c r="C480" s="277">
        <f>'2 Income Statement'!$B$21</f>
        <v>0</v>
      </c>
      <c r="D480" s="143"/>
      <c r="E480" s="143"/>
      <c r="F480" s="145"/>
      <c r="G480" s="143"/>
      <c r="H480" s="143"/>
      <c r="I480" s="156"/>
      <c r="J480" s="92">
        <f t="shared" si="72"/>
        <v>0</v>
      </c>
      <c r="K480" s="98">
        <f>'1 Enterprises'!T$14</f>
        <v>0</v>
      </c>
      <c r="L480" s="94">
        <f t="shared" si="73"/>
        <v>0</v>
      </c>
    </row>
    <row r="481" spans="2:12" ht="15" x14ac:dyDescent="0.25">
      <c r="B481" s="31" t="s">
        <v>199</v>
      </c>
      <c r="C481" s="277">
        <f>'2 Income Statement'!$B$22</f>
        <v>0</v>
      </c>
      <c r="D481" s="143"/>
      <c r="E481" s="143"/>
      <c r="F481" s="145"/>
      <c r="G481" s="143"/>
      <c r="H481" s="143"/>
      <c r="I481" s="156"/>
      <c r="J481" s="92">
        <f t="shared" si="72"/>
        <v>0</v>
      </c>
      <c r="K481" s="98">
        <f>'1 Enterprises'!U$14</f>
        <v>0</v>
      </c>
      <c r="L481" s="94">
        <f t="shared" si="73"/>
        <v>0</v>
      </c>
    </row>
    <row r="482" spans="2:12" ht="15" x14ac:dyDescent="0.25">
      <c r="B482" s="31" t="s">
        <v>200</v>
      </c>
      <c r="C482" s="277">
        <f>'2 Income Statement'!$B$23</f>
        <v>0</v>
      </c>
      <c r="D482" s="143"/>
      <c r="E482" s="143"/>
      <c r="F482" s="145"/>
      <c r="G482" s="143"/>
      <c r="H482" s="143"/>
      <c r="I482" s="156"/>
      <c r="J482" s="92">
        <f t="shared" si="72"/>
        <v>0</v>
      </c>
      <c r="K482" s="98">
        <f>'1 Enterprises'!V$14</f>
        <v>0</v>
      </c>
      <c r="L482" s="94">
        <f t="shared" si="73"/>
        <v>0</v>
      </c>
    </row>
    <row r="483" spans="2:12" ht="15" x14ac:dyDescent="0.25">
      <c r="B483" s="31" t="s">
        <v>201</v>
      </c>
      <c r="C483" s="277">
        <f>'2 Income Statement'!$B$24</f>
        <v>0</v>
      </c>
      <c r="D483" s="143"/>
      <c r="E483" s="143"/>
      <c r="F483" s="145"/>
      <c r="G483" s="143"/>
      <c r="H483" s="143"/>
      <c r="I483" s="156"/>
      <c r="J483" s="92">
        <f t="shared" si="72"/>
        <v>0</v>
      </c>
      <c r="K483" s="98">
        <f>'1 Enterprises'!W$14</f>
        <v>0</v>
      </c>
      <c r="L483" s="94">
        <f t="shared" si="73"/>
        <v>0</v>
      </c>
    </row>
    <row r="484" spans="2:12" ht="15" x14ac:dyDescent="0.25">
      <c r="B484" s="31" t="s">
        <v>202</v>
      </c>
      <c r="C484" s="277">
        <f>'2 Income Statement'!$B$25</f>
        <v>0</v>
      </c>
      <c r="D484" s="143"/>
      <c r="E484" s="143"/>
      <c r="F484" s="145"/>
      <c r="G484" s="143"/>
      <c r="H484" s="143"/>
      <c r="I484" s="156"/>
      <c r="J484" s="92">
        <f t="shared" si="72"/>
        <v>0</v>
      </c>
      <c r="K484" s="98">
        <f>'1 Enterprises'!X$14</f>
        <v>0</v>
      </c>
      <c r="L484" s="94">
        <f t="shared" si="73"/>
        <v>0</v>
      </c>
    </row>
    <row r="485" spans="2:12" ht="15" x14ac:dyDescent="0.25">
      <c r="B485" s="31" t="s">
        <v>203</v>
      </c>
      <c r="C485" s="277">
        <f>'2 Income Statement'!$B$26</f>
        <v>0</v>
      </c>
      <c r="D485" s="143"/>
      <c r="E485" s="143"/>
      <c r="F485" s="145"/>
      <c r="G485" s="143"/>
      <c r="H485" s="143"/>
      <c r="I485" s="156"/>
      <c r="J485" s="92">
        <f t="shared" si="72"/>
        <v>0</v>
      </c>
      <c r="K485" s="98">
        <f>'1 Enterprises'!Y$14</f>
        <v>0</v>
      </c>
      <c r="L485" s="94">
        <f t="shared" si="73"/>
        <v>0</v>
      </c>
    </row>
    <row r="486" spans="2:12" ht="15" x14ac:dyDescent="0.25">
      <c r="B486" s="31" t="s">
        <v>204</v>
      </c>
      <c r="C486" s="277">
        <f>'2 Income Statement'!$B$27</f>
        <v>0</v>
      </c>
      <c r="D486" s="143"/>
      <c r="E486" s="143"/>
      <c r="F486" s="145"/>
      <c r="G486" s="143"/>
      <c r="H486" s="143"/>
      <c r="I486" s="156"/>
      <c r="J486" s="92">
        <f t="shared" si="72"/>
        <v>0</v>
      </c>
      <c r="K486" s="98">
        <f>'1 Enterprises'!Z$14</f>
        <v>0</v>
      </c>
      <c r="L486" s="94">
        <f t="shared" si="73"/>
        <v>0</v>
      </c>
    </row>
    <row r="487" spans="2:12" ht="15" x14ac:dyDescent="0.25">
      <c r="B487" s="31" t="s">
        <v>205</v>
      </c>
      <c r="C487" s="277">
        <f>'2 Income Statement'!$B$28</f>
        <v>0</v>
      </c>
      <c r="D487" s="143"/>
      <c r="E487" s="143"/>
      <c r="F487" s="145"/>
      <c r="G487" s="143"/>
      <c r="H487" s="143"/>
      <c r="I487" s="156"/>
      <c r="J487" s="92">
        <f t="shared" si="72"/>
        <v>0</v>
      </c>
      <c r="K487" s="98">
        <f>'1 Enterprises'!AA$14</f>
        <v>0</v>
      </c>
      <c r="L487" s="94">
        <f t="shared" si="73"/>
        <v>0</v>
      </c>
    </row>
    <row r="488" spans="2:12" ht="15" x14ac:dyDescent="0.25">
      <c r="B488" s="31" t="s">
        <v>206</v>
      </c>
      <c r="C488" s="277">
        <f>'2 Income Statement'!$B$29</f>
        <v>0</v>
      </c>
      <c r="D488" s="143"/>
      <c r="E488" s="143"/>
      <c r="F488" s="145"/>
      <c r="G488" s="143"/>
      <c r="H488" s="143"/>
      <c r="I488" s="156"/>
      <c r="J488" s="92">
        <f t="shared" si="72"/>
        <v>0</v>
      </c>
      <c r="K488" s="98">
        <f>'1 Enterprises'!AB$14</f>
        <v>0</v>
      </c>
      <c r="L488" s="94">
        <f t="shared" si="73"/>
        <v>0</v>
      </c>
    </row>
    <row r="489" spans="2:12" x14ac:dyDescent="0.2">
      <c r="C489" s="31"/>
    </row>
    <row r="490" spans="2:12" ht="15" x14ac:dyDescent="0.25">
      <c r="C490" s="285" t="s">
        <v>427</v>
      </c>
      <c r="D490" s="286"/>
      <c r="E490" s="286"/>
      <c r="F490" s="286"/>
      <c r="G490" s="286"/>
      <c r="H490" s="286"/>
      <c r="I490" s="286"/>
      <c r="J490" s="286"/>
      <c r="K490" s="286"/>
      <c r="L490" s="287"/>
    </row>
    <row r="491" spans="2:12" ht="15" x14ac:dyDescent="0.25">
      <c r="B491" s="31" t="s">
        <v>62</v>
      </c>
      <c r="C491" s="91">
        <f>'2 Income Statement'!$B$5</f>
        <v>0</v>
      </c>
      <c r="D491" s="143"/>
      <c r="E491" s="143"/>
      <c r="F491" s="145"/>
      <c r="G491" s="143"/>
      <c r="H491" s="143"/>
      <c r="I491" s="156"/>
      <c r="J491" s="92">
        <f>IF(G491&gt;0,(D491*(F491/G491)),0)</f>
        <v>0</v>
      </c>
      <c r="K491" s="93">
        <f>'1 Enterprises'!D$14</f>
        <v>0</v>
      </c>
      <c r="L491" s="94">
        <f>IF(K491&gt;0,((J491/K491)*I491),0)</f>
        <v>0</v>
      </c>
    </row>
    <row r="492" spans="2:12" ht="15" x14ac:dyDescent="0.25">
      <c r="B492" s="31" t="s">
        <v>63</v>
      </c>
      <c r="C492" s="91">
        <f>'2 Income Statement'!$B$6</f>
        <v>0</v>
      </c>
      <c r="D492" s="143"/>
      <c r="E492" s="143"/>
      <c r="F492" s="145"/>
      <c r="G492" s="143"/>
      <c r="H492" s="143"/>
      <c r="I492" s="156"/>
      <c r="J492" s="92">
        <f t="shared" ref="J492:J503" si="74">IF(G492&gt;0,(D492*(F492/G492)),0)</f>
        <v>0</v>
      </c>
      <c r="K492" s="97">
        <f>'1 Enterprises'!E$14</f>
        <v>0</v>
      </c>
      <c r="L492" s="94">
        <f t="shared" ref="L492:L503" si="75">IF(K492&gt;0,((J492/K492)*I492),0)</f>
        <v>0</v>
      </c>
    </row>
    <row r="493" spans="2:12" ht="15" x14ac:dyDescent="0.25">
      <c r="B493" s="31" t="s">
        <v>64</v>
      </c>
      <c r="C493" s="91">
        <f>'2 Income Statement'!$B$7</f>
        <v>0</v>
      </c>
      <c r="D493" s="143"/>
      <c r="E493" s="143"/>
      <c r="F493" s="145"/>
      <c r="G493" s="143"/>
      <c r="H493" s="143"/>
      <c r="I493" s="156"/>
      <c r="J493" s="92">
        <f t="shared" si="74"/>
        <v>0</v>
      </c>
      <c r="K493" s="97">
        <f>'1 Enterprises'!F$14</f>
        <v>0</v>
      </c>
      <c r="L493" s="94">
        <f t="shared" si="75"/>
        <v>0</v>
      </c>
    </row>
    <row r="494" spans="2:12" ht="15" x14ac:dyDescent="0.25">
      <c r="B494" s="31" t="s">
        <v>65</v>
      </c>
      <c r="C494" s="91">
        <f>'2 Income Statement'!$B$8</f>
        <v>0</v>
      </c>
      <c r="D494" s="143"/>
      <c r="E494" s="143"/>
      <c r="F494" s="145"/>
      <c r="G494" s="143"/>
      <c r="H494" s="143"/>
      <c r="I494" s="156"/>
      <c r="J494" s="92">
        <f t="shared" si="74"/>
        <v>0</v>
      </c>
      <c r="K494" s="97">
        <f>'1 Enterprises'!G$14</f>
        <v>0</v>
      </c>
      <c r="L494" s="94">
        <f t="shared" si="75"/>
        <v>0</v>
      </c>
    </row>
    <row r="495" spans="2:12" ht="15" x14ac:dyDescent="0.25">
      <c r="B495" s="31" t="s">
        <v>66</v>
      </c>
      <c r="C495" s="91">
        <f>'2 Income Statement'!$B$9</f>
        <v>0</v>
      </c>
      <c r="D495" s="143"/>
      <c r="E495" s="143"/>
      <c r="F495" s="145"/>
      <c r="G495" s="143"/>
      <c r="H495" s="143"/>
      <c r="I495" s="156"/>
      <c r="J495" s="92">
        <f t="shared" si="74"/>
        <v>0</v>
      </c>
      <c r="K495" s="97">
        <f>'1 Enterprises'!H$14</f>
        <v>0</v>
      </c>
      <c r="L495" s="94">
        <f t="shared" si="75"/>
        <v>0</v>
      </c>
    </row>
    <row r="496" spans="2:12" ht="15" x14ac:dyDescent="0.25">
      <c r="B496" s="31" t="s">
        <v>187</v>
      </c>
      <c r="C496" s="91">
        <f>'2 Income Statement'!$B$10</f>
        <v>0</v>
      </c>
      <c r="D496" s="143"/>
      <c r="E496" s="143"/>
      <c r="F496" s="145"/>
      <c r="G496" s="143"/>
      <c r="H496" s="143"/>
      <c r="I496" s="156"/>
      <c r="J496" s="92">
        <f t="shared" si="74"/>
        <v>0</v>
      </c>
      <c r="K496" s="97">
        <f>'1 Enterprises'!I$14</f>
        <v>0</v>
      </c>
      <c r="L496" s="94">
        <f t="shared" si="75"/>
        <v>0</v>
      </c>
    </row>
    <row r="497" spans="2:12" ht="15" x14ac:dyDescent="0.25">
      <c r="B497" s="31" t="s">
        <v>188</v>
      </c>
      <c r="C497" s="91">
        <f>'2 Income Statement'!$B$11</f>
        <v>0</v>
      </c>
      <c r="D497" s="143"/>
      <c r="E497" s="143"/>
      <c r="F497" s="145"/>
      <c r="G497" s="143"/>
      <c r="H497" s="143"/>
      <c r="I497" s="156"/>
      <c r="J497" s="92">
        <f t="shared" si="74"/>
        <v>0</v>
      </c>
      <c r="K497" s="97">
        <f>'1 Enterprises'!J$14</f>
        <v>0</v>
      </c>
      <c r="L497" s="94">
        <f t="shared" si="75"/>
        <v>0</v>
      </c>
    </row>
    <row r="498" spans="2:12" ht="15" x14ac:dyDescent="0.25">
      <c r="B498" s="31" t="s">
        <v>189</v>
      </c>
      <c r="C498" s="91">
        <f>'2 Income Statement'!$B$12</f>
        <v>0</v>
      </c>
      <c r="D498" s="143"/>
      <c r="E498" s="143"/>
      <c r="F498" s="145"/>
      <c r="G498" s="143"/>
      <c r="H498" s="143"/>
      <c r="I498" s="156"/>
      <c r="J498" s="92">
        <f t="shared" si="74"/>
        <v>0</v>
      </c>
      <c r="K498" s="98">
        <f>'1 Enterprises'!K$14</f>
        <v>0</v>
      </c>
      <c r="L498" s="94">
        <f t="shared" si="75"/>
        <v>0</v>
      </c>
    </row>
    <row r="499" spans="2:12" ht="15" x14ac:dyDescent="0.25">
      <c r="B499" s="31" t="s">
        <v>190</v>
      </c>
      <c r="C499" s="91">
        <f>'2 Income Statement'!$B$13</f>
        <v>0</v>
      </c>
      <c r="D499" s="143"/>
      <c r="E499" s="143"/>
      <c r="F499" s="145"/>
      <c r="G499" s="143"/>
      <c r="H499" s="143"/>
      <c r="I499" s="156"/>
      <c r="J499" s="92">
        <f t="shared" si="74"/>
        <v>0</v>
      </c>
      <c r="K499" s="98">
        <f>'1 Enterprises'!L$14</f>
        <v>0</v>
      </c>
      <c r="L499" s="94">
        <f t="shared" si="75"/>
        <v>0</v>
      </c>
    </row>
    <row r="500" spans="2:12" ht="15" x14ac:dyDescent="0.25">
      <c r="B500" s="31" t="s">
        <v>191</v>
      </c>
      <c r="C500" s="91">
        <f>'2 Income Statement'!$B$14</f>
        <v>0</v>
      </c>
      <c r="D500" s="143"/>
      <c r="E500" s="143"/>
      <c r="F500" s="145"/>
      <c r="G500" s="143"/>
      <c r="H500" s="143"/>
      <c r="I500" s="156"/>
      <c r="J500" s="92">
        <f t="shared" si="74"/>
        <v>0</v>
      </c>
      <c r="K500" s="98">
        <f>'1 Enterprises'!M$14</f>
        <v>0</v>
      </c>
      <c r="L500" s="94">
        <f t="shared" si="75"/>
        <v>0</v>
      </c>
    </row>
    <row r="501" spans="2:12" ht="15" x14ac:dyDescent="0.25">
      <c r="B501" s="31" t="s">
        <v>192</v>
      </c>
      <c r="C501" s="91">
        <f>'2 Income Statement'!$B$15</f>
        <v>0</v>
      </c>
      <c r="D501" s="143"/>
      <c r="E501" s="143"/>
      <c r="F501" s="145"/>
      <c r="G501" s="143"/>
      <c r="H501" s="143"/>
      <c r="I501" s="156"/>
      <c r="J501" s="92">
        <f t="shared" si="74"/>
        <v>0</v>
      </c>
      <c r="K501" s="98">
        <f>'1 Enterprises'!N$14</f>
        <v>0</v>
      </c>
      <c r="L501" s="94">
        <f t="shared" si="75"/>
        <v>0</v>
      </c>
    </row>
    <row r="502" spans="2:12" ht="15" x14ac:dyDescent="0.25">
      <c r="B502" s="31" t="s">
        <v>193</v>
      </c>
      <c r="C502" s="91">
        <f>'2 Income Statement'!$B$16</f>
        <v>0</v>
      </c>
      <c r="D502" s="143"/>
      <c r="E502" s="143"/>
      <c r="F502" s="145"/>
      <c r="G502" s="143"/>
      <c r="H502" s="143"/>
      <c r="I502" s="156"/>
      <c r="J502" s="92">
        <f t="shared" si="74"/>
        <v>0</v>
      </c>
      <c r="K502" s="98">
        <f>'1 Enterprises'!O$14</f>
        <v>0</v>
      </c>
      <c r="L502" s="94">
        <f t="shared" si="75"/>
        <v>0</v>
      </c>
    </row>
    <row r="503" spans="2:12" ht="15" x14ac:dyDescent="0.25">
      <c r="B503" s="31" t="s">
        <v>194</v>
      </c>
      <c r="C503" s="277">
        <f>'2 Income Statement'!$B$17</f>
        <v>0</v>
      </c>
      <c r="D503" s="143"/>
      <c r="E503" s="143"/>
      <c r="F503" s="145"/>
      <c r="G503" s="143"/>
      <c r="H503" s="143"/>
      <c r="I503" s="156"/>
      <c r="J503" s="92">
        <f t="shared" si="74"/>
        <v>0</v>
      </c>
      <c r="K503" s="98">
        <f>'1 Enterprises'!P$14</f>
        <v>0</v>
      </c>
      <c r="L503" s="94">
        <f t="shared" si="75"/>
        <v>0</v>
      </c>
    </row>
    <row r="504" spans="2:12" ht="15" x14ac:dyDescent="0.25">
      <c r="B504" s="31" t="s">
        <v>195</v>
      </c>
      <c r="C504" s="277">
        <f>'2 Income Statement'!$B$18</f>
        <v>0</v>
      </c>
      <c r="D504" s="143"/>
      <c r="E504" s="143"/>
      <c r="F504" s="145"/>
      <c r="G504" s="143"/>
      <c r="H504" s="143"/>
      <c r="I504" s="156"/>
      <c r="J504" s="92">
        <f>IF(G504&gt;0,(D504*(F504/G504)),0)</f>
        <v>0</v>
      </c>
      <c r="K504" s="98">
        <f>'1 Enterprises'!Q$14</f>
        <v>0</v>
      </c>
      <c r="L504" s="94">
        <f>IF(K504&gt;0,((J504/K504)*I504),0)</f>
        <v>0</v>
      </c>
    </row>
    <row r="505" spans="2:12" ht="15" x14ac:dyDescent="0.25">
      <c r="B505" s="31" t="s">
        <v>196</v>
      </c>
      <c r="C505" s="277">
        <f>'2 Income Statement'!$B$19</f>
        <v>0</v>
      </c>
      <c r="D505" s="143"/>
      <c r="E505" s="143"/>
      <c r="F505" s="145"/>
      <c r="G505" s="143"/>
      <c r="H505" s="143"/>
      <c r="I505" s="156"/>
      <c r="J505" s="92">
        <f t="shared" ref="J505:J515" si="76">IF(G505&gt;0,(D505*(F505/G505)),0)</f>
        <v>0</v>
      </c>
      <c r="K505" s="98">
        <f>'1 Enterprises'!R$14</f>
        <v>0</v>
      </c>
      <c r="L505" s="94">
        <f t="shared" ref="L505:L515" si="77">IF(K505&gt;0,((J505/K505)*I505),0)</f>
        <v>0</v>
      </c>
    </row>
    <row r="506" spans="2:12" ht="15" x14ac:dyDescent="0.25">
      <c r="B506" s="31" t="s">
        <v>197</v>
      </c>
      <c r="C506" s="277">
        <f>'2 Income Statement'!$B$20</f>
        <v>0</v>
      </c>
      <c r="D506" s="143"/>
      <c r="E506" s="143"/>
      <c r="F506" s="145"/>
      <c r="G506" s="143"/>
      <c r="H506" s="143"/>
      <c r="I506" s="156"/>
      <c r="J506" s="92">
        <f t="shared" si="76"/>
        <v>0</v>
      </c>
      <c r="K506" s="98">
        <f>'1 Enterprises'!S$14</f>
        <v>0</v>
      </c>
      <c r="L506" s="94">
        <f t="shared" si="77"/>
        <v>0</v>
      </c>
    </row>
    <row r="507" spans="2:12" ht="15" x14ac:dyDescent="0.25">
      <c r="B507" s="31" t="s">
        <v>198</v>
      </c>
      <c r="C507" s="277">
        <f>'2 Income Statement'!$B$21</f>
        <v>0</v>
      </c>
      <c r="D507" s="143"/>
      <c r="E507" s="143"/>
      <c r="F507" s="145"/>
      <c r="G507" s="143"/>
      <c r="H507" s="143"/>
      <c r="I507" s="156"/>
      <c r="J507" s="92">
        <f t="shared" si="76"/>
        <v>0</v>
      </c>
      <c r="K507" s="98">
        <f>'1 Enterprises'!T$14</f>
        <v>0</v>
      </c>
      <c r="L507" s="94">
        <f t="shared" si="77"/>
        <v>0</v>
      </c>
    </row>
    <row r="508" spans="2:12" ht="15" x14ac:dyDescent="0.25">
      <c r="B508" s="31" t="s">
        <v>199</v>
      </c>
      <c r="C508" s="277">
        <f>'2 Income Statement'!$B$22</f>
        <v>0</v>
      </c>
      <c r="D508" s="143"/>
      <c r="E508" s="143"/>
      <c r="F508" s="145"/>
      <c r="G508" s="143"/>
      <c r="H508" s="143"/>
      <c r="I508" s="156"/>
      <c r="J508" s="92">
        <f t="shared" si="76"/>
        <v>0</v>
      </c>
      <c r="K508" s="98">
        <f>'1 Enterprises'!U$14</f>
        <v>0</v>
      </c>
      <c r="L508" s="94">
        <f t="shared" si="77"/>
        <v>0</v>
      </c>
    </row>
    <row r="509" spans="2:12" ht="15" x14ac:dyDescent="0.25">
      <c r="B509" s="31" t="s">
        <v>200</v>
      </c>
      <c r="C509" s="277">
        <f>'2 Income Statement'!$B$23</f>
        <v>0</v>
      </c>
      <c r="D509" s="143"/>
      <c r="E509" s="143"/>
      <c r="F509" s="145"/>
      <c r="G509" s="143"/>
      <c r="H509" s="143"/>
      <c r="I509" s="156"/>
      <c r="J509" s="92">
        <f t="shared" si="76"/>
        <v>0</v>
      </c>
      <c r="K509" s="98">
        <f>'1 Enterprises'!V$14</f>
        <v>0</v>
      </c>
      <c r="L509" s="94">
        <f t="shared" si="77"/>
        <v>0</v>
      </c>
    </row>
    <row r="510" spans="2:12" ht="15" x14ac:dyDescent="0.25">
      <c r="B510" s="31" t="s">
        <v>201</v>
      </c>
      <c r="C510" s="277">
        <f>'2 Income Statement'!$B$24</f>
        <v>0</v>
      </c>
      <c r="D510" s="143"/>
      <c r="E510" s="143"/>
      <c r="F510" s="145"/>
      <c r="G510" s="143"/>
      <c r="H510" s="143"/>
      <c r="I510" s="156"/>
      <c r="J510" s="92">
        <f t="shared" si="76"/>
        <v>0</v>
      </c>
      <c r="K510" s="98">
        <f>'1 Enterprises'!W$14</f>
        <v>0</v>
      </c>
      <c r="L510" s="94">
        <f t="shared" si="77"/>
        <v>0</v>
      </c>
    </row>
    <row r="511" spans="2:12" ht="15" x14ac:dyDescent="0.25">
      <c r="B511" s="31" t="s">
        <v>202</v>
      </c>
      <c r="C511" s="277">
        <f>'2 Income Statement'!$B$25</f>
        <v>0</v>
      </c>
      <c r="D511" s="143"/>
      <c r="E511" s="143"/>
      <c r="F511" s="145"/>
      <c r="G511" s="143"/>
      <c r="H511" s="143"/>
      <c r="I511" s="156"/>
      <c r="J511" s="92">
        <f t="shared" si="76"/>
        <v>0</v>
      </c>
      <c r="K511" s="98">
        <f>'1 Enterprises'!X$14</f>
        <v>0</v>
      </c>
      <c r="L511" s="94">
        <f t="shared" si="77"/>
        <v>0</v>
      </c>
    </row>
    <row r="512" spans="2:12" ht="15" x14ac:dyDescent="0.25">
      <c r="B512" s="31" t="s">
        <v>203</v>
      </c>
      <c r="C512" s="277">
        <f>'2 Income Statement'!$B$26</f>
        <v>0</v>
      </c>
      <c r="D512" s="143"/>
      <c r="E512" s="143"/>
      <c r="F512" s="145"/>
      <c r="G512" s="143"/>
      <c r="H512" s="143"/>
      <c r="I512" s="156"/>
      <c r="J512" s="92">
        <f t="shared" si="76"/>
        <v>0</v>
      </c>
      <c r="K512" s="98">
        <f>'1 Enterprises'!Y$14</f>
        <v>0</v>
      </c>
      <c r="L512" s="94">
        <f t="shared" si="77"/>
        <v>0</v>
      </c>
    </row>
    <row r="513" spans="2:12" ht="15" x14ac:dyDescent="0.25">
      <c r="B513" s="31" t="s">
        <v>204</v>
      </c>
      <c r="C513" s="277">
        <f>'2 Income Statement'!$B$27</f>
        <v>0</v>
      </c>
      <c r="D513" s="143"/>
      <c r="E513" s="143"/>
      <c r="F513" s="145"/>
      <c r="G513" s="143"/>
      <c r="H513" s="143"/>
      <c r="I513" s="156"/>
      <c r="J513" s="92">
        <f t="shared" si="76"/>
        <v>0</v>
      </c>
      <c r="K513" s="98">
        <f>'1 Enterprises'!Z$14</f>
        <v>0</v>
      </c>
      <c r="L513" s="94">
        <f t="shared" si="77"/>
        <v>0</v>
      </c>
    </row>
    <row r="514" spans="2:12" ht="15" x14ac:dyDescent="0.25">
      <c r="B514" s="31" t="s">
        <v>205</v>
      </c>
      <c r="C514" s="277">
        <f>'2 Income Statement'!$B$28</f>
        <v>0</v>
      </c>
      <c r="D514" s="143"/>
      <c r="E514" s="143"/>
      <c r="F514" s="145"/>
      <c r="G514" s="143"/>
      <c r="H514" s="143"/>
      <c r="I514" s="156"/>
      <c r="J514" s="92">
        <f t="shared" si="76"/>
        <v>0</v>
      </c>
      <c r="K514" s="98">
        <f>'1 Enterprises'!AA$14</f>
        <v>0</v>
      </c>
      <c r="L514" s="94">
        <f t="shared" si="77"/>
        <v>0</v>
      </c>
    </row>
    <row r="515" spans="2:12" ht="15" x14ac:dyDescent="0.25">
      <c r="B515" s="31" t="s">
        <v>206</v>
      </c>
      <c r="C515" s="277">
        <f>'2 Income Statement'!$B$29</f>
        <v>0</v>
      </c>
      <c r="D515" s="143"/>
      <c r="E515" s="143"/>
      <c r="F515" s="145"/>
      <c r="G515" s="143"/>
      <c r="H515" s="143"/>
      <c r="I515" s="156"/>
      <c r="J515" s="92">
        <f t="shared" si="76"/>
        <v>0</v>
      </c>
      <c r="K515" s="98">
        <f>'1 Enterprises'!AB$14</f>
        <v>0</v>
      </c>
      <c r="L515" s="94">
        <f t="shared" si="77"/>
        <v>0</v>
      </c>
    </row>
    <row r="516" spans="2:12" x14ac:dyDescent="0.2">
      <c r="C516" s="31"/>
    </row>
    <row r="517" spans="2:12" ht="15" x14ac:dyDescent="0.25">
      <c r="C517" s="285" t="s">
        <v>428</v>
      </c>
      <c r="D517" s="286"/>
      <c r="E517" s="286"/>
      <c r="F517" s="286"/>
      <c r="G517" s="286"/>
      <c r="H517" s="286"/>
      <c r="I517" s="286"/>
      <c r="J517" s="286"/>
      <c r="K517" s="286"/>
      <c r="L517" s="287"/>
    </row>
    <row r="518" spans="2:12" ht="15" x14ac:dyDescent="0.25">
      <c r="B518" s="31" t="s">
        <v>62</v>
      </c>
      <c r="C518" s="91">
        <f>'2 Income Statement'!$B$5</f>
        <v>0</v>
      </c>
      <c r="D518" s="143"/>
      <c r="E518" s="143"/>
      <c r="F518" s="145"/>
      <c r="G518" s="143"/>
      <c r="H518" s="143"/>
      <c r="I518" s="156"/>
      <c r="J518" s="92">
        <f>IF(G518&gt;0,(D518*(F518/G518)),0)</f>
        <v>0</v>
      </c>
      <c r="K518" s="93">
        <f>'1 Enterprises'!D$14</f>
        <v>0</v>
      </c>
      <c r="L518" s="94">
        <f>IF(K518&gt;0,((J518/K518)*I518),0)</f>
        <v>0</v>
      </c>
    </row>
    <row r="519" spans="2:12" ht="15" x14ac:dyDescent="0.25">
      <c r="B519" s="31" t="s">
        <v>63</v>
      </c>
      <c r="C519" s="91">
        <f>'2 Income Statement'!$B$6</f>
        <v>0</v>
      </c>
      <c r="D519" s="143"/>
      <c r="E519" s="143"/>
      <c r="F519" s="145"/>
      <c r="G519" s="143"/>
      <c r="H519" s="143"/>
      <c r="I519" s="156"/>
      <c r="J519" s="92">
        <f t="shared" ref="J519:J530" si="78">IF(G519&gt;0,(D519*(F519/G519)),0)</f>
        <v>0</v>
      </c>
      <c r="K519" s="97">
        <f>'1 Enterprises'!E$14</f>
        <v>0</v>
      </c>
      <c r="L519" s="94">
        <f t="shared" ref="L519:L530" si="79">IF(K519&gt;0,((J519/K519)*I519),0)</f>
        <v>0</v>
      </c>
    </row>
    <row r="520" spans="2:12" ht="15" x14ac:dyDescent="0.25">
      <c r="B520" s="31" t="s">
        <v>64</v>
      </c>
      <c r="C520" s="91">
        <f>'2 Income Statement'!$B$7</f>
        <v>0</v>
      </c>
      <c r="D520" s="143"/>
      <c r="E520" s="143"/>
      <c r="F520" s="145"/>
      <c r="G520" s="143"/>
      <c r="H520" s="143"/>
      <c r="I520" s="156"/>
      <c r="J520" s="92">
        <f t="shared" si="78"/>
        <v>0</v>
      </c>
      <c r="K520" s="97">
        <f>'1 Enterprises'!F$14</f>
        <v>0</v>
      </c>
      <c r="L520" s="94">
        <f t="shared" si="79"/>
        <v>0</v>
      </c>
    </row>
    <row r="521" spans="2:12" ht="15" x14ac:dyDescent="0.25">
      <c r="B521" s="31" t="s">
        <v>65</v>
      </c>
      <c r="C521" s="91">
        <f>'2 Income Statement'!$B$8</f>
        <v>0</v>
      </c>
      <c r="D521" s="143"/>
      <c r="E521" s="143"/>
      <c r="F521" s="145"/>
      <c r="G521" s="143"/>
      <c r="H521" s="143"/>
      <c r="I521" s="156"/>
      <c r="J521" s="92">
        <f t="shared" si="78"/>
        <v>0</v>
      </c>
      <c r="K521" s="97">
        <f>'1 Enterprises'!G$14</f>
        <v>0</v>
      </c>
      <c r="L521" s="94">
        <f t="shared" si="79"/>
        <v>0</v>
      </c>
    </row>
    <row r="522" spans="2:12" ht="15" x14ac:dyDescent="0.25">
      <c r="B522" s="31" t="s">
        <v>66</v>
      </c>
      <c r="C522" s="91">
        <f>'2 Income Statement'!$B$9</f>
        <v>0</v>
      </c>
      <c r="D522" s="143"/>
      <c r="E522" s="143"/>
      <c r="F522" s="145"/>
      <c r="G522" s="143"/>
      <c r="H522" s="143"/>
      <c r="I522" s="156"/>
      <c r="J522" s="92">
        <f t="shared" si="78"/>
        <v>0</v>
      </c>
      <c r="K522" s="97">
        <f>'1 Enterprises'!H$14</f>
        <v>0</v>
      </c>
      <c r="L522" s="94">
        <f t="shared" si="79"/>
        <v>0</v>
      </c>
    </row>
    <row r="523" spans="2:12" ht="15" x14ac:dyDescent="0.25">
      <c r="B523" s="31" t="s">
        <v>187</v>
      </c>
      <c r="C523" s="91">
        <f>'2 Income Statement'!$B$10</f>
        <v>0</v>
      </c>
      <c r="D523" s="143"/>
      <c r="E523" s="143"/>
      <c r="F523" s="145"/>
      <c r="G523" s="143"/>
      <c r="H523" s="143"/>
      <c r="I523" s="156"/>
      <c r="J523" s="92">
        <f t="shared" si="78"/>
        <v>0</v>
      </c>
      <c r="K523" s="97">
        <f>'1 Enterprises'!I$14</f>
        <v>0</v>
      </c>
      <c r="L523" s="94">
        <f t="shared" si="79"/>
        <v>0</v>
      </c>
    </row>
    <row r="524" spans="2:12" ht="15" x14ac:dyDescent="0.25">
      <c r="B524" s="31" t="s">
        <v>188</v>
      </c>
      <c r="C524" s="91">
        <f>'2 Income Statement'!$B$11</f>
        <v>0</v>
      </c>
      <c r="D524" s="143"/>
      <c r="E524" s="143"/>
      <c r="F524" s="145"/>
      <c r="G524" s="143"/>
      <c r="H524" s="143"/>
      <c r="I524" s="156"/>
      <c r="J524" s="92">
        <f t="shared" si="78"/>
        <v>0</v>
      </c>
      <c r="K524" s="97">
        <f>'1 Enterprises'!J$14</f>
        <v>0</v>
      </c>
      <c r="L524" s="94">
        <f t="shared" si="79"/>
        <v>0</v>
      </c>
    </row>
    <row r="525" spans="2:12" ht="15" x14ac:dyDescent="0.25">
      <c r="B525" s="31" t="s">
        <v>189</v>
      </c>
      <c r="C525" s="91">
        <f>'2 Income Statement'!$B$12</f>
        <v>0</v>
      </c>
      <c r="D525" s="143"/>
      <c r="E525" s="143"/>
      <c r="F525" s="145"/>
      <c r="G525" s="143"/>
      <c r="H525" s="143"/>
      <c r="I525" s="156"/>
      <c r="J525" s="92">
        <f t="shared" si="78"/>
        <v>0</v>
      </c>
      <c r="K525" s="98">
        <f>'1 Enterprises'!K$14</f>
        <v>0</v>
      </c>
      <c r="L525" s="94">
        <f t="shared" si="79"/>
        <v>0</v>
      </c>
    </row>
    <row r="526" spans="2:12" ht="15" x14ac:dyDescent="0.25">
      <c r="B526" s="31" t="s">
        <v>190</v>
      </c>
      <c r="C526" s="91">
        <f>'2 Income Statement'!$B$13</f>
        <v>0</v>
      </c>
      <c r="D526" s="143"/>
      <c r="E526" s="143"/>
      <c r="F526" s="145"/>
      <c r="G526" s="143"/>
      <c r="H526" s="143"/>
      <c r="I526" s="156"/>
      <c r="J526" s="92">
        <f t="shared" si="78"/>
        <v>0</v>
      </c>
      <c r="K526" s="98">
        <f>'1 Enterprises'!L$14</f>
        <v>0</v>
      </c>
      <c r="L526" s="94">
        <f t="shared" si="79"/>
        <v>0</v>
      </c>
    </row>
    <row r="527" spans="2:12" ht="15" x14ac:dyDescent="0.25">
      <c r="B527" s="31" t="s">
        <v>191</v>
      </c>
      <c r="C527" s="91">
        <f>'2 Income Statement'!$B$14</f>
        <v>0</v>
      </c>
      <c r="D527" s="143"/>
      <c r="E527" s="143"/>
      <c r="F527" s="145"/>
      <c r="G527" s="143"/>
      <c r="H527" s="143"/>
      <c r="I527" s="156"/>
      <c r="J527" s="92">
        <f t="shared" si="78"/>
        <v>0</v>
      </c>
      <c r="K527" s="98">
        <f>'1 Enterprises'!M$14</f>
        <v>0</v>
      </c>
      <c r="L527" s="94">
        <f t="shared" si="79"/>
        <v>0</v>
      </c>
    </row>
    <row r="528" spans="2:12" ht="15" x14ac:dyDescent="0.25">
      <c r="B528" s="31" t="s">
        <v>192</v>
      </c>
      <c r="C528" s="91">
        <f>'2 Income Statement'!$B$15</f>
        <v>0</v>
      </c>
      <c r="D528" s="143"/>
      <c r="E528" s="143"/>
      <c r="F528" s="145"/>
      <c r="G528" s="143"/>
      <c r="H528" s="143"/>
      <c r="I528" s="156"/>
      <c r="J528" s="92">
        <f t="shared" si="78"/>
        <v>0</v>
      </c>
      <c r="K528" s="98">
        <f>'1 Enterprises'!N$14</f>
        <v>0</v>
      </c>
      <c r="L528" s="94">
        <f t="shared" si="79"/>
        <v>0</v>
      </c>
    </row>
    <row r="529" spans="2:12" ht="15" x14ac:dyDescent="0.25">
      <c r="B529" s="31" t="s">
        <v>193</v>
      </c>
      <c r="C529" s="91">
        <f>'2 Income Statement'!$B$16</f>
        <v>0</v>
      </c>
      <c r="D529" s="143"/>
      <c r="E529" s="143"/>
      <c r="F529" s="145"/>
      <c r="G529" s="143"/>
      <c r="H529" s="143"/>
      <c r="I529" s="156"/>
      <c r="J529" s="92">
        <f t="shared" si="78"/>
        <v>0</v>
      </c>
      <c r="K529" s="98">
        <f>'1 Enterprises'!O$14</f>
        <v>0</v>
      </c>
      <c r="L529" s="94">
        <f t="shared" si="79"/>
        <v>0</v>
      </c>
    </row>
    <row r="530" spans="2:12" ht="15" x14ac:dyDescent="0.25">
      <c r="B530" s="31" t="s">
        <v>194</v>
      </c>
      <c r="C530" s="277">
        <f>'2 Income Statement'!$B$17</f>
        <v>0</v>
      </c>
      <c r="D530" s="143"/>
      <c r="E530" s="143"/>
      <c r="F530" s="145"/>
      <c r="G530" s="143"/>
      <c r="H530" s="143"/>
      <c r="I530" s="156"/>
      <c r="J530" s="92">
        <f t="shared" si="78"/>
        <v>0</v>
      </c>
      <c r="K530" s="98">
        <f>'1 Enterprises'!P$14</f>
        <v>0</v>
      </c>
      <c r="L530" s="94">
        <f t="shared" si="79"/>
        <v>0</v>
      </c>
    </row>
    <row r="531" spans="2:12" ht="15" x14ac:dyDescent="0.25">
      <c r="B531" s="31" t="s">
        <v>195</v>
      </c>
      <c r="C531" s="277">
        <f>'2 Income Statement'!$B$18</f>
        <v>0</v>
      </c>
      <c r="D531" s="143"/>
      <c r="E531" s="143"/>
      <c r="F531" s="145"/>
      <c r="G531" s="143"/>
      <c r="H531" s="143"/>
      <c r="I531" s="156"/>
      <c r="J531" s="92">
        <f>IF(G531&gt;0,(D531*(F531/G531)),0)</f>
        <v>0</v>
      </c>
      <c r="K531" s="98">
        <f>'1 Enterprises'!Q$14</f>
        <v>0</v>
      </c>
      <c r="L531" s="94">
        <f>IF(K531&gt;0,((J531/K531)*I531),0)</f>
        <v>0</v>
      </c>
    </row>
    <row r="532" spans="2:12" ht="15" x14ac:dyDescent="0.25">
      <c r="B532" s="31" t="s">
        <v>196</v>
      </c>
      <c r="C532" s="277">
        <f>'2 Income Statement'!$B$19</f>
        <v>0</v>
      </c>
      <c r="D532" s="143"/>
      <c r="E532" s="143"/>
      <c r="F532" s="145"/>
      <c r="G532" s="143"/>
      <c r="H532" s="143"/>
      <c r="I532" s="156"/>
      <c r="J532" s="92">
        <f t="shared" ref="J532:J542" si="80">IF(G532&gt;0,(D532*(F532/G532)),0)</f>
        <v>0</v>
      </c>
      <c r="K532" s="98">
        <f>'1 Enterprises'!R$14</f>
        <v>0</v>
      </c>
      <c r="L532" s="94">
        <f t="shared" ref="L532:L542" si="81">IF(K532&gt;0,((J532/K532)*I532),0)</f>
        <v>0</v>
      </c>
    </row>
    <row r="533" spans="2:12" ht="15" x14ac:dyDescent="0.25">
      <c r="B533" s="31" t="s">
        <v>197</v>
      </c>
      <c r="C533" s="277">
        <f>'2 Income Statement'!$B$20</f>
        <v>0</v>
      </c>
      <c r="D533" s="143"/>
      <c r="E533" s="143"/>
      <c r="F533" s="145"/>
      <c r="G533" s="143"/>
      <c r="H533" s="143"/>
      <c r="I533" s="156"/>
      <c r="J533" s="92">
        <f t="shared" si="80"/>
        <v>0</v>
      </c>
      <c r="K533" s="98">
        <f>'1 Enterprises'!S$14</f>
        <v>0</v>
      </c>
      <c r="L533" s="94">
        <f t="shared" si="81"/>
        <v>0</v>
      </c>
    </row>
    <row r="534" spans="2:12" ht="15" x14ac:dyDescent="0.25">
      <c r="B534" s="31" t="s">
        <v>198</v>
      </c>
      <c r="C534" s="277">
        <f>'2 Income Statement'!$B$21</f>
        <v>0</v>
      </c>
      <c r="D534" s="143"/>
      <c r="E534" s="143"/>
      <c r="F534" s="145"/>
      <c r="G534" s="143"/>
      <c r="H534" s="143"/>
      <c r="I534" s="156"/>
      <c r="J534" s="92">
        <f t="shared" si="80"/>
        <v>0</v>
      </c>
      <c r="K534" s="98">
        <f>'1 Enterprises'!T$14</f>
        <v>0</v>
      </c>
      <c r="L534" s="94">
        <f t="shared" si="81"/>
        <v>0</v>
      </c>
    </row>
    <row r="535" spans="2:12" ht="15" x14ac:dyDescent="0.25">
      <c r="B535" s="31" t="s">
        <v>199</v>
      </c>
      <c r="C535" s="277">
        <f>'2 Income Statement'!$B$22</f>
        <v>0</v>
      </c>
      <c r="D535" s="143"/>
      <c r="E535" s="143"/>
      <c r="F535" s="145"/>
      <c r="G535" s="143"/>
      <c r="H535" s="143"/>
      <c r="I535" s="156"/>
      <c r="J535" s="92">
        <f t="shared" si="80"/>
        <v>0</v>
      </c>
      <c r="K535" s="98">
        <f>'1 Enterprises'!U$14</f>
        <v>0</v>
      </c>
      <c r="L535" s="94">
        <f t="shared" si="81"/>
        <v>0</v>
      </c>
    </row>
    <row r="536" spans="2:12" ht="15" x14ac:dyDescent="0.25">
      <c r="B536" s="31" t="s">
        <v>200</v>
      </c>
      <c r="C536" s="277">
        <f>'2 Income Statement'!$B$23</f>
        <v>0</v>
      </c>
      <c r="D536" s="143"/>
      <c r="E536" s="143"/>
      <c r="F536" s="145"/>
      <c r="G536" s="143"/>
      <c r="H536" s="143"/>
      <c r="I536" s="156"/>
      <c r="J536" s="92">
        <f t="shared" si="80"/>
        <v>0</v>
      </c>
      <c r="K536" s="98">
        <f>'1 Enterprises'!V$14</f>
        <v>0</v>
      </c>
      <c r="L536" s="94">
        <f t="shared" si="81"/>
        <v>0</v>
      </c>
    </row>
    <row r="537" spans="2:12" ht="15" x14ac:dyDescent="0.25">
      <c r="B537" s="31" t="s">
        <v>201</v>
      </c>
      <c r="C537" s="277">
        <f>'2 Income Statement'!$B$24</f>
        <v>0</v>
      </c>
      <c r="D537" s="143"/>
      <c r="E537" s="143"/>
      <c r="F537" s="145"/>
      <c r="G537" s="143"/>
      <c r="H537" s="143"/>
      <c r="I537" s="156"/>
      <c r="J537" s="92">
        <f t="shared" si="80"/>
        <v>0</v>
      </c>
      <c r="K537" s="98">
        <f>'1 Enterprises'!W$14</f>
        <v>0</v>
      </c>
      <c r="L537" s="94">
        <f t="shared" si="81"/>
        <v>0</v>
      </c>
    </row>
    <row r="538" spans="2:12" ht="15" x14ac:dyDescent="0.25">
      <c r="B538" s="31" t="s">
        <v>202</v>
      </c>
      <c r="C538" s="277">
        <f>'2 Income Statement'!$B$25</f>
        <v>0</v>
      </c>
      <c r="D538" s="143"/>
      <c r="E538" s="143"/>
      <c r="F538" s="145"/>
      <c r="G538" s="143"/>
      <c r="H538" s="143"/>
      <c r="I538" s="156"/>
      <c r="J538" s="92">
        <f t="shared" si="80"/>
        <v>0</v>
      </c>
      <c r="K538" s="98">
        <f>'1 Enterprises'!X$14</f>
        <v>0</v>
      </c>
      <c r="L538" s="94">
        <f t="shared" si="81"/>
        <v>0</v>
      </c>
    </row>
    <row r="539" spans="2:12" ht="15" x14ac:dyDescent="0.25">
      <c r="B539" s="31" t="s">
        <v>203</v>
      </c>
      <c r="C539" s="277">
        <f>'2 Income Statement'!$B$26</f>
        <v>0</v>
      </c>
      <c r="D539" s="143"/>
      <c r="E539" s="143"/>
      <c r="F539" s="145"/>
      <c r="G539" s="143"/>
      <c r="H539" s="143"/>
      <c r="I539" s="156"/>
      <c r="J539" s="92">
        <f t="shared" si="80"/>
        <v>0</v>
      </c>
      <c r="K539" s="98">
        <f>'1 Enterprises'!Y$14</f>
        <v>0</v>
      </c>
      <c r="L539" s="94">
        <f t="shared" si="81"/>
        <v>0</v>
      </c>
    </row>
    <row r="540" spans="2:12" ht="15" x14ac:dyDescent="0.25">
      <c r="B540" s="31" t="s">
        <v>204</v>
      </c>
      <c r="C540" s="277">
        <f>'2 Income Statement'!$B$27</f>
        <v>0</v>
      </c>
      <c r="D540" s="143"/>
      <c r="E540" s="143"/>
      <c r="F540" s="145"/>
      <c r="G540" s="143"/>
      <c r="H540" s="143"/>
      <c r="I540" s="156"/>
      <c r="J540" s="92">
        <f t="shared" si="80"/>
        <v>0</v>
      </c>
      <c r="K540" s="98">
        <f>'1 Enterprises'!Z$14</f>
        <v>0</v>
      </c>
      <c r="L540" s="94">
        <f t="shared" si="81"/>
        <v>0</v>
      </c>
    </row>
    <row r="541" spans="2:12" ht="15" x14ac:dyDescent="0.25">
      <c r="B541" s="31" t="s">
        <v>205</v>
      </c>
      <c r="C541" s="277">
        <f>'2 Income Statement'!$B$28</f>
        <v>0</v>
      </c>
      <c r="D541" s="143"/>
      <c r="E541" s="143"/>
      <c r="F541" s="145"/>
      <c r="G541" s="143"/>
      <c r="H541" s="143"/>
      <c r="I541" s="156"/>
      <c r="J541" s="92">
        <f t="shared" si="80"/>
        <v>0</v>
      </c>
      <c r="K541" s="98">
        <f>'1 Enterprises'!AA$14</f>
        <v>0</v>
      </c>
      <c r="L541" s="94">
        <f t="shared" si="81"/>
        <v>0</v>
      </c>
    </row>
    <row r="542" spans="2:12" ht="15" x14ac:dyDescent="0.25">
      <c r="B542" s="31" t="s">
        <v>206</v>
      </c>
      <c r="C542" s="277">
        <f>'2 Income Statement'!$B$29</f>
        <v>0</v>
      </c>
      <c r="D542" s="143"/>
      <c r="E542" s="143"/>
      <c r="F542" s="145"/>
      <c r="G542" s="143"/>
      <c r="H542" s="143"/>
      <c r="I542" s="156"/>
      <c r="J542" s="92">
        <f t="shared" si="80"/>
        <v>0</v>
      </c>
      <c r="K542" s="98">
        <f>'1 Enterprises'!AB$14</f>
        <v>0</v>
      </c>
      <c r="L542" s="94">
        <f t="shared" si="81"/>
        <v>0</v>
      </c>
    </row>
    <row r="543" spans="2:12" x14ac:dyDescent="0.2">
      <c r="C543" s="31"/>
      <c r="I543" s="168"/>
    </row>
    <row r="544" spans="2:12" ht="15" x14ac:dyDescent="0.25">
      <c r="C544" s="285" t="s">
        <v>429</v>
      </c>
      <c r="D544" s="286"/>
      <c r="E544" s="286"/>
      <c r="F544" s="286"/>
      <c r="G544" s="286"/>
      <c r="H544" s="286"/>
      <c r="I544" s="286"/>
      <c r="J544" s="286"/>
      <c r="K544" s="286"/>
      <c r="L544" s="287"/>
    </row>
    <row r="545" spans="2:12" ht="15" x14ac:dyDescent="0.25">
      <c r="B545" s="31" t="s">
        <v>62</v>
      </c>
      <c r="C545" s="91">
        <f>'2 Income Statement'!$B$5</f>
        <v>0</v>
      </c>
      <c r="D545" s="143"/>
      <c r="E545" s="143"/>
      <c r="F545" s="145"/>
      <c r="G545" s="143"/>
      <c r="H545" s="143"/>
      <c r="I545" s="156"/>
      <c r="J545" s="92">
        <f>IF(G545&gt;0,(D545*(F545/G545)),0)</f>
        <v>0</v>
      </c>
      <c r="K545" s="93">
        <f>'1 Enterprises'!D$14</f>
        <v>0</v>
      </c>
      <c r="L545" s="94">
        <f>IF(K545&gt;0,((J545/K545)*I545),0)</f>
        <v>0</v>
      </c>
    </row>
    <row r="546" spans="2:12" ht="15" x14ac:dyDescent="0.25">
      <c r="B546" s="31" t="s">
        <v>63</v>
      </c>
      <c r="C546" s="91">
        <f>'2 Income Statement'!$B$6</f>
        <v>0</v>
      </c>
      <c r="D546" s="143"/>
      <c r="E546" s="143"/>
      <c r="F546" s="145"/>
      <c r="G546" s="143"/>
      <c r="H546" s="143"/>
      <c r="I546" s="156"/>
      <c r="J546" s="92">
        <f t="shared" ref="J546:J557" si="82">IF(G546&gt;0,(D546*(F546/G546)),0)</f>
        <v>0</v>
      </c>
      <c r="K546" s="97">
        <f>'1 Enterprises'!E$14</f>
        <v>0</v>
      </c>
      <c r="L546" s="94">
        <f t="shared" ref="L546:L557" si="83">IF(K546&gt;0,((J546/K546)*I546),0)</f>
        <v>0</v>
      </c>
    </row>
    <row r="547" spans="2:12" ht="15" x14ac:dyDescent="0.25">
      <c r="B547" s="31" t="s">
        <v>64</v>
      </c>
      <c r="C547" s="91">
        <f>'2 Income Statement'!$B$7</f>
        <v>0</v>
      </c>
      <c r="D547" s="143"/>
      <c r="E547" s="143"/>
      <c r="F547" s="145"/>
      <c r="G547" s="143"/>
      <c r="H547" s="143"/>
      <c r="I547" s="156"/>
      <c r="J547" s="92">
        <f t="shared" si="82"/>
        <v>0</v>
      </c>
      <c r="K547" s="97">
        <f>'1 Enterprises'!F$14</f>
        <v>0</v>
      </c>
      <c r="L547" s="94">
        <f t="shared" si="83"/>
        <v>0</v>
      </c>
    </row>
    <row r="548" spans="2:12" ht="15" x14ac:dyDescent="0.25">
      <c r="B548" s="31" t="s">
        <v>65</v>
      </c>
      <c r="C548" s="91">
        <f>'2 Income Statement'!$B$8</f>
        <v>0</v>
      </c>
      <c r="D548" s="143"/>
      <c r="E548" s="143"/>
      <c r="F548" s="145"/>
      <c r="G548" s="143"/>
      <c r="H548" s="143"/>
      <c r="I548" s="156"/>
      <c r="J548" s="92">
        <f t="shared" si="82"/>
        <v>0</v>
      </c>
      <c r="K548" s="97">
        <f>'1 Enterprises'!G$14</f>
        <v>0</v>
      </c>
      <c r="L548" s="94">
        <f t="shared" si="83"/>
        <v>0</v>
      </c>
    </row>
    <row r="549" spans="2:12" ht="15" x14ac:dyDescent="0.25">
      <c r="B549" s="31" t="s">
        <v>66</v>
      </c>
      <c r="C549" s="91">
        <f>'2 Income Statement'!$B$9</f>
        <v>0</v>
      </c>
      <c r="D549" s="143"/>
      <c r="E549" s="143"/>
      <c r="F549" s="145"/>
      <c r="G549" s="143"/>
      <c r="H549" s="143"/>
      <c r="I549" s="156"/>
      <c r="J549" s="92">
        <f t="shared" si="82"/>
        <v>0</v>
      </c>
      <c r="K549" s="97">
        <f>'1 Enterprises'!H$14</f>
        <v>0</v>
      </c>
      <c r="L549" s="94">
        <f t="shared" si="83"/>
        <v>0</v>
      </c>
    </row>
    <row r="550" spans="2:12" ht="15" x14ac:dyDescent="0.25">
      <c r="B550" s="31" t="s">
        <v>187</v>
      </c>
      <c r="C550" s="91">
        <f>'2 Income Statement'!$B$10</f>
        <v>0</v>
      </c>
      <c r="D550" s="143"/>
      <c r="E550" s="143"/>
      <c r="F550" s="145"/>
      <c r="G550" s="143"/>
      <c r="H550" s="143"/>
      <c r="I550" s="156"/>
      <c r="J550" s="92">
        <f t="shared" si="82"/>
        <v>0</v>
      </c>
      <c r="K550" s="97">
        <f>'1 Enterprises'!I$14</f>
        <v>0</v>
      </c>
      <c r="L550" s="94">
        <f t="shared" si="83"/>
        <v>0</v>
      </c>
    </row>
    <row r="551" spans="2:12" ht="15" x14ac:dyDescent="0.25">
      <c r="B551" s="31" t="s">
        <v>188</v>
      </c>
      <c r="C551" s="91">
        <f>'2 Income Statement'!$B$11</f>
        <v>0</v>
      </c>
      <c r="D551" s="143"/>
      <c r="E551" s="143"/>
      <c r="F551" s="145"/>
      <c r="G551" s="143"/>
      <c r="H551" s="143"/>
      <c r="I551" s="156"/>
      <c r="J551" s="92">
        <f t="shared" si="82"/>
        <v>0</v>
      </c>
      <c r="K551" s="97">
        <f>'1 Enterprises'!J$14</f>
        <v>0</v>
      </c>
      <c r="L551" s="94">
        <f t="shared" si="83"/>
        <v>0</v>
      </c>
    </row>
    <row r="552" spans="2:12" ht="15" x14ac:dyDescent="0.25">
      <c r="B552" s="31" t="s">
        <v>189</v>
      </c>
      <c r="C552" s="91">
        <f>'2 Income Statement'!$B$12</f>
        <v>0</v>
      </c>
      <c r="D552" s="143"/>
      <c r="E552" s="143"/>
      <c r="F552" s="145"/>
      <c r="G552" s="143"/>
      <c r="H552" s="143"/>
      <c r="I552" s="156"/>
      <c r="J552" s="92">
        <f t="shared" si="82"/>
        <v>0</v>
      </c>
      <c r="K552" s="98">
        <f>'1 Enterprises'!K$14</f>
        <v>0</v>
      </c>
      <c r="L552" s="94">
        <f t="shared" si="83"/>
        <v>0</v>
      </c>
    </row>
    <row r="553" spans="2:12" ht="15" x14ac:dyDescent="0.25">
      <c r="B553" s="31" t="s">
        <v>190</v>
      </c>
      <c r="C553" s="91">
        <f>'2 Income Statement'!$B$13</f>
        <v>0</v>
      </c>
      <c r="D553" s="143"/>
      <c r="E553" s="143"/>
      <c r="F553" s="145"/>
      <c r="G553" s="143"/>
      <c r="H553" s="143"/>
      <c r="I553" s="156"/>
      <c r="J553" s="92">
        <f t="shared" si="82"/>
        <v>0</v>
      </c>
      <c r="K553" s="98">
        <f>'1 Enterprises'!L$14</f>
        <v>0</v>
      </c>
      <c r="L553" s="94">
        <f t="shared" si="83"/>
        <v>0</v>
      </c>
    </row>
    <row r="554" spans="2:12" ht="15" x14ac:dyDescent="0.25">
      <c r="B554" s="31" t="s">
        <v>191</v>
      </c>
      <c r="C554" s="91">
        <f>'2 Income Statement'!$B$14</f>
        <v>0</v>
      </c>
      <c r="D554" s="143"/>
      <c r="E554" s="143"/>
      <c r="F554" s="145"/>
      <c r="G554" s="143"/>
      <c r="H554" s="143"/>
      <c r="I554" s="156"/>
      <c r="J554" s="92">
        <f t="shared" si="82"/>
        <v>0</v>
      </c>
      <c r="K554" s="98">
        <f>'1 Enterprises'!M$14</f>
        <v>0</v>
      </c>
      <c r="L554" s="94">
        <f t="shared" si="83"/>
        <v>0</v>
      </c>
    </row>
    <row r="555" spans="2:12" ht="15" x14ac:dyDescent="0.25">
      <c r="B555" s="31" t="s">
        <v>192</v>
      </c>
      <c r="C555" s="91">
        <f>'2 Income Statement'!$B$15</f>
        <v>0</v>
      </c>
      <c r="D555" s="143"/>
      <c r="E555" s="143"/>
      <c r="F555" s="145"/>
      <c r="G555" s="143"/>
      <c r="H555" s="143"/>
      <c r="I555" s="156"/>
      <c r="J555" s="92">
        <f t="shared" si="82"/>
        <v>0</v>
      </c>
      <c r="K555" s="98">
        <f>'1 Enterprises'!N$14</f>
        <v>0</v>
      </c>
      <c r="L555" s="94">
        <f t="shared" si="83"/>
        <v>0</v>
      </c>
    </row>
    <row r="556" spans="2:12" ht="15" x14ac:dyDescent="0.25">
      <c r="B556" s="31" t="s">
        <v>193</v>
      </c>
      <c r="C556" s="91">
        <f>'2 Income Statement'!$B$16</f>
        <v>0</v>
      </c>
      <c r="D556" s="143"/>
      <c r="E556" s="143"/>
      <c r="F556" s="145"/>
      <c r="G556" s="143"/>
      <c r="H556" s="143"/>
      <c r="I556" s="156"/>
      <c r="J556" s="92">
        <f t="shared" si="82"/>
        <v>0</v>
      </c>
      <c r="K556" s="98">
        <f>'1 Enterprises'!O$14</f>
        <v>0</v>
      </c>
      <c r="L556" s="94">
        <f t="shared" si="83"/>
        <v>0</v>
      </c>
    </row>
    <row r="557" spans="2:12" ht="15" x14ac:dyDescent="0.25">
      <c r="B557" s="31" t="s">
        <v>194</v>
      </c>
      <c r="C557" s="277">
        <f>'2 Income Statement'!$B$17</f>
        <v>0</v>
      </c>
      <c r="D557" s="143"/>
      <c r="E557" s="143"/>
      <c r="F557" s="145"/>
      <c r="G557" s="143"/>
      <c r="H557" s="143"/>
      <c r="I557" s="156"/>
      <c r="J557" s="92">
        <f t="shared" si="82"/>
        <v>0</v>
      </c>
      <c r="K557" s="98">
        <f>'1 Enterprises'!P$14</f>
        <v>0</v>
      </c>
      <c r="L557" s="94">
        <f t="shared" si="83"/>
        <v>0</v>
      </c>
    </row>
    <row r="558" spans="2:12" ht="15" x14ac:dyDescent="0.25">
      <c r="B558" s="31" t="s">
        <v>195</v>
      </c>
      <c r="C558" s="277">
        <f>'2 Income Statement'!$B$18</f>
        <v>0</v>
      </c>
      <c r="D558" s="143"/>
      <c r="E558" s="143"/>
      <c r="F558" s="145"/>
      <c r="G558" s="143"/>
      <c r="H558" s="143"/>
      <c r="I558" s="156"/>
      <c r="J558" s="92">
        <f>IF(G558&gt;0,(D558*(F558/G558)),0)</f>
        <v>0</v>
      </c>
      <c r="K558" s="98">
        <f>'1 Enterprises'!Q$14</f>
        <v>0</v>
      </c>
      <c r="L558" s="94">
        <f>IF(K558&gt;0,((J558/K558)*I558),0)</f>
        <v>0</v>
      </c>
    </row>
    <row r="559" spans="2:12" ht="15" x14ac:dyDescent="0.25">
      <c r="B559" s="31" t="s">
        <v>196</v>
      </c>
      <c r="C559" s="277">
        <f>'2 Income Statement'!$B$19</f>
        <v>0</v>
      </c>
      <c r="D559" s="143"/>
      <c r="E559" s="143"/>
      <c r="F559" s="145"/>
      <c r="G559" s="143"/>
      <c r="H559" s="143"/>
      <c r="I559" s="156"/>
      <c r="J559" s="92">
        <f t="shared" ref="J559:J569" si="84">IF(G559&gt;0,(D559*(F559/G559)),0)</f>
        <v>0</v>
      </c>
      <c r="K559" s="98">
        <f>'1 Enterprises'!R$14</f>
        <v>0</v>
      </c>
      <c r="L559" s="94">
        <f t="shared" ref="L559:L569" si="85">IF(K559&gt;0,((J559/K559)*I559),0)</f>
        <v>0</v>
      </c>
    </row>
    <row r="560" spans="2:12" ht="15" x14ac:dyDescent="0.25">
      <c r="B560" s="31" t="s">
        <v>197</v>
      </c>
      <c r="C560" s="277">
        <f>'2 Income Statement'!$B$20</f>
        <v>0</v>
      </c>
      <c r="D560" s="143"/>
      <c r="E560" s="143"/>
      <c r="F560" s="145"/>
      <c r="G560" s="143"/>
      <c r="H560" s="143"/>
      <c r="I560" s="156"/>
      <c r="J560" s="92">
        <f t="shared" si="84"/>
        <v>0</v>
      </c>
      <c r="K560" s="98">
        <f>'1 Enterprises'!S$14</f>
        <v>0</v>
      </c>
      <c r="L560" s="94">
        <f t="shared" si="85"/>
        <v>0</v>
      </c>
    </row>
    <row r="561" spans="2:12" ht="15" x14ac:dyDescent="0.25">
      <c r="B561" s="31" t="s">
        <v>198</v>
      </c>
      <c r="C561" s="277">
        <f>'2 Income Statement'!$B$21</f>
        <v>0</v>
      </c>
      <c r="D561" s="143"/>
      <c r="E561" s="143"/>
      <c r="F561" s="145"/>
      <c r="G561" s="143"/>
      <c r="H561" s="143"/>
      <c r="I561" s="156"/>
      <c r="J561" s="92">
        <f t="shared" si="84"/>
        <v>0</v>
      </c>
      <c r="K561" s="98">
        <f>'1 Enterprises'!T$14</f>
        <v>0</v>
      </c>
      <c r="L561" s="94">
        <f t="shared" si="85"/>
        <v>0</v>
      </c>
    </row>
    <row r="562" spans="2:12" ht="15" x14ac:dyDescent="0.25">
      <c r="B562" s="31" t="s">
        <v>199</v>
      </c>
      <c r="C562" s="277">
        <f>'2 Income Statement'!$B$22</f>
        <v>0</v>
      </c>
      <c r="D562" s="143"/>
      <c r="E562" s="143"/>
      <c r="F562" s="145"/>
      <c r="G562" s="143"/>
      <c r="H562" s="143"/>
      <c r="I562" s="156"/>
      <c r="J562" s="92">
        <f t="shared" si="84"/>
        <v>0</v>
      </c>
      <c r="K562" s="98">
        <f>'1 Enterprises'!U$14</f>
        <v>0</v>
      </c>
      <c r="L562" s="94">
        <f t="shared" si="85"/>
        <v>0</v>
      </c>
    </row>
    <row r="563" spans="2:12" ht="15" x14ac:dyDescent="0.25">
      <c r="B563" s="31" t="s">
        <v>200</v>
      </c>
      <c r="C563" s="277">
        <f>'2 Income Statement'!$B$23</f>
        <v>0</v>
      </c>
      <c r="D563" s="143"/>
      <c r="E563" s="143"/>
      <c r="F563" s="145"/>
      <c r="G563" s="143"/>
      <c r="H563" s="143"/>
      <c r="I563" s="156"/>
      <c r="J563" s="92">
        <f t="shared" si="84"/>
        <v>0</v>
      </c>
      <c r="K563" s="98">
        <f>'1 Enterprises'!V$14</f>
        <v>0</v>
      </c>
      <c r="L563" s="94">
        <f t="shared" si="85"/>
        <v>0</v>
      </c>
    </row>
    <row r="564" spans="2:12" ht="15" x14ac:dyDescent="0.25">
      <c r="B564" s="31" t="s">
        <v>201</v>
      </c>
      <c r="C564" s="277">
        <f>'2 Income Statement'!$B$24</f>
        <v>0</v>
      </c>
      <c r="D564" s="143"/>
      <c r="E564" s="143"/>
      <c r="F564" s="145"/>
      <c r="G564" s="143"/>
      <c r="H564" s="143"/>
      <c r="I564" s="156"/>
      <c r="J564" s="92">
        <f t="shared" si="84"/>
        <v>0</v>
      </c>
      <c r="K564" s="98">
        <f>'1 Enterprises'!W$14</f>
        <v>0</v>
      </c>
      <c r="L564" s="94">
        <f t="shared" si="85"/>
        <v>0</v>
      </c>
    </row>
    <row r="565" spans="2:12" ht="15" x14ac:dyDescent="0.25">
      <c r="B565" s="31" t="s">
        <v>202</v>
      </c>
      <c r="C565" s="277">
        <f>'2 Income Statement'!$B$25</f>
        <v>0</v>
      </c>
      <c r="D565" s="143"/>
      <c r="E565" s="143"/>
      <c r="F565" s="145"/>
      <c r="G565" s="143"/>
      <c r="H565" s="143"/>
      <c r="I565" s="156"/>
      <c r="J565" s="92">
        <f t="shared" si="84"/>
        <v>0</v>
      </c>
      <c r="K565" s="98">
        <f>'1 Enterprises'!X$14</f>
        <v>0</v>
      </c>
      <c r="L565" s="94">
        <f t="shared" si="85"/>
        <v>0</v>
      </c>
    </row>
    <row r="566" spans="2:12" ht="15" x14ac:dyDescent="0.25">
      <c r="B566" s="31" t="s">
        <v>203</v>
      </c>
      <c r="C566" s="277">
        <f>'2 Income Statement'!$B$26</f>
        <v>0</v>
      </c>
      <c r="D566" s="143"/>
      <c r="E566" s="143"/>
      <c r="F566" s="145"/>
      <c r="G566" s="143"/>
      <c r="H566" s="143"/>
      <c r="I566" s="156"/>
      <c r="J566" s="92">
        <f t="shared" si="84"/>
        <v>0</v>
      </c>
      <c r="K566" s="98">
        <f>'1 Enterprises'!Y$14</f>
        <v>0</v>
      </c>
      <c r="L566" s="94">
        <f t="shared" si="85"/>
        <v>0</v>
      </c>
    </row>
    <row r="567" spans="2:12" ht="15" x14ac:dyDescent="0.25">
      <c r="B567" s="31" t="s">
        <v>204</v>
      </c>
      <c r="C567" s="277">
        <f>'2 Income Statement'!$B$27</f>
        <v>0</v>
      </c>
      <c r="D567" s="143"/>
      <c r="E567" s="143"/>
      <c r="F567" s="145"/>
      <c r="G567" s="143"/>
      <c r="H567" s="143"/>
      <c r="I567" s="156"/>
      <c r="J567" s="92">
        <f t="shared" si="84"/>
        <v>0</v>
      </c>
      <c r="K567" s="98">
        <f>'1 Enterprises'!Z$14</f>
        <v>0</v>
      </c>
      <c r="L567" s="94">
        <f t="shared" si="85"/>
        <v>0</v>
      </c>
    </row>
    <row r="568" spans="2:12" ht="15" x14ac:dyDescent="0.25">
      <c r="B568" s="31" t="s">
        <v>205</v>
      </c>
      <c r="C568" s="277">
        <f>'2 Income Statement'!$B$28</f>
        <v>0</v>
      </c>
      <c r="D568" s="143"/>
      <c r="E568" s="143"/>
      <c r="F568" s="145"/>
      <c r="G568" s="143"/>
      <c r="H568" s="143"/>
      <c r="I568" s="156"/>
      <c r="J568" s="92">
        <f t="shared" si="84"/>
        <v>0</v>
      </c>
      <c r="K568" s="98">
        <f>'1 Enterprises'!AA$14</f>
        <v>0</v>
      </c>
      <c r="L568" s="94">
        <f t="shared" si="85"/>
        <v>0</v>
      </c>
    </row>
    <row r="569" spans="2:12" ht="15" x14ac:dyDescent="0.25">
      <c r="B569" s="31" t="s">
        <v>206</v>
      </c>
      <c r="C569" s="277">
        <f>'2 Income Statement'!$B$29</f>
        <v>0</v>
      </c>
      <c r="D569" s="143"/>
      <c r="E569" s="143"/>
      <c r="F569" s="145"/>
      <c r="G569" s="143"/>
      <c r="H569" s="143"/>
      <c r="I569" s="156"/>
      <c r="J569" s="92">
        <f t="shared" si="84"/>
        <v>0</v>
      </c>
      <c r="K569" s="98">
        <f>'1 Enterprises'!AB$14</f>
        <v>0</v>
      </c>
      <c r="L569" s="94">
        <f t="shared" si="85"/>
        <v>0</v>
      </c>
    </row>
    <row r="570" spans="2:12" x14ac:dyDescent="0.2">
      <c r="C570" s="31"/>
    </row>
    <row r="571" spans="2:12" ht="15" x14ac:dyDescent="0.25">
      <c r="C571" s="285" t="s">
        <v>430</v>
      </c>
      <c r="D571" s="286"/>
      <c r="E571" s="286"/>
      <c r="F571" s="286"/>
      <c r="G571" s="286"/>
      <c r="H571" s="286"/>
      <c r="I571" s="286"/>
      <c r="J571" s="286"/>
      <c r="K571" s="286"/>
      <c r="L571" s="287"/>
    </row>
    <row r="572" spans="2:12" ht="15" x14ac:dyDescent="0.25">
      <c r="B572" s="31" t="s">
        <v>62</v>
      </c>
      <c r="C572" s="91">
        <f>'2 Income Statement'!$B$5</f>
        <v>0</v>
      </c>
      <c r="D572" s="143"/>
      <c r="E572" s="143"/>
      <c r="F572" s="145"/>
      <c r="G572" s="143"/>
      <c r="H572" s="143"/>
      <c r="I572" s="156"/>
      <c r="J572" s="92">
        <f>IF(G572&gt;0,(D572*(F572/G572)),0)</f>
        <v>0</v>
      </c>
      <c r="K572" s="93">
        <f>'1 Enterprises'!D$14</f>
        <v>0</v>
      </c>
      <c r="L572" s="94">
        <f>IF(K572&gt;0,((J572/K572)*I572),0)</f>
        <v>0</v>
      </c>
    </row>
    <row r="573" spans="2:12" ht="15" x14ac:dyDescent="0.25">
      <c r="B573" s="31" t="s">
        <v>63</v>
      </c>
      <c r="C573" s="91">
        <f>'2 Income Statement'!$B$6</f>
        <v>0</v>
      </c>
      <c r="D573" s="143"/>
      <c r="E573" s="143"/>
      <c r="F573" s="145"/>
      <c r="G573" s="143"/>
      <c r="H573" s="143"/>
      <c r="I573" s="156"/>
      <c r="J573" s="92">
        <f t="shared" ref="J573:J584" si="86">IF(G573&gt;0,(D573*(F573/G573)),0)</f>
        <v>0</v>
      </c>
      <c r="K573" s="97">
        <f>'1 Enterprises'!E$14</f>
        <v>0</v>
      </c>
      <c r="L573" s="94">
        <f t="shared" ref="L573:L584" si="87">IF(K573&gt;0,((J573/K573)*I573),0)</f>
        <v>0</v>
      </c>
    </row>
    <row r="574" spans="2:12" ht="15" x14ac:dyDescent="0.25">
      <c r="B574" s="31" t="s">
        <v>64</v>
      </c>
      <c r="C574" s="91">
        <f>'2 Income Statement'!$B$7</f>
        <v>0</v>
      </c>
      <c r="D574" s="143"/>
      <c r="E574" s="143"/>
      <c r="F574" s="145"/>
      <c r="G574" s="143"/>
      <c r="H574" s="143"/>
      <c r="I574" s="156"/>
      <c r="J574" s="92">
        <f t="shared" si="86"/>
        <v>0</v>
      </c>
      <c r="K574" s="97">
        <f>'1 Enterprises'!F$14</f>
        <v>0</v>
      </c>
      <c r="L574" s="94">
        <f t="shared" si="87"/>
        <v>0</v>
      </c>
    </row>
    <row r="575" spans="2:12" ht="15" x14ac:dyDescent="0.25">
      <c r="B575" s="31" t="s">
        <v>65</v>
      </c>
      <c r="C575" s="91">
        <f>'2 Income Statement'!$B$8</f>
        <v>0</v>
      </c>
      <c r="D575" s="143"/>
      <c r="E575" s="143"/>
      <c r="F575" s="145"/>
      <c r="G575" s="143"/>
      <c r="H575" s="143"/>
      <c r="I575" s="156"/>
      <c r="J575" s="92">
        <f t="shared" si="86"/>
        <v>0</v>
      </c>
      <c r="K575" s="97">
        <f>'1 Enterprises'!G$14</f>
        <v>0</v>
      </c>
      <c r="L575" s="94">
        <f t="shared" si="87"/>
        <v>0</v>
      </c>
    </row>
    <row r="576" spans="2:12" ht="15" x14ac:dyDescent="0.25">
      <c r="B576" s="31" t="s">
        <v>66</v>
      </c>
      <c r="C576" s="91">
        <f>'2 Income Statement'!$B$9</f>
        <v>0</v>
      </c>
      <c r="D576" s="143"/>
      <c r="E576" s="143"/>
      <c r="F576" s="145"/>
      <c r="G576" s="143"/>
      <c r="H576" s="143"/>
      <c r="I576" s="156"/>
      <c r="J576" s="92">
        <f t="shared" si="86"/>
        <v>0</v>
      </c>
      <c r="K576" s="97">
        <f>'1 Enterprises'!H$14</f>
        <v>0</v>
      </c>
      <c r="L576" s="94">
        <f t="shared" si="87"/>
        <v>0</v>
      </c>
    </row>
    <row r="577" spans="2:12" ht="15" x14ac:dyDescent="0.25">
      <c r="B577" s="31" t="s">
        <v>187</v>
      </c>
      <c r="C577" s="91">
        <f>'2 Income Statement'!$B$10</f>
        <v>0</v>
      </c>
      <c r="D577" s="143"/>
      <c r="E577" s="143"/>
      <c r="F577" s="145"/>
      <c r="G577" s="143"/>
      <c r="H577" s="143"/>
      <c r="I577" s="156"/>
      <c r="J577" s="92">
        <f t="shared" si="86"/>
        <v>0</v>
      </c>
      <c r="K577" s="97">
        <f>'1 Enterprises'!I$14</f>
        <v>0</v>
      </c>
      <c r="L577" s="94">
        <f t="shared" si="87"/>
        <v>0</v>
      </c>
    </row>
    <row r="578" spans="2:12" ht="15" x14ac:dyDescent="0.25">
      <c r="B578" s="31" t="s">
        <v>188</v>
      </c>
      <c r="C578" s="91">
        <f>'2 Income Statement'!$B$11</f>
        <v>0</v>
      </c>
      <c r="D578" s="143"/>
      <c r="E578" s="143"/>
      <c r="F578" s="145"/>
      <c r="G578" s="143"/>
      <c r="H578" s="143"/>
      <c r="I578" s="156"/>
      <c r="J578" s="92">
        <f t="shared" si="86"/>
        <v>0</v>
      </c>
      <c r="K578" s="97">
        <f>'1 Enterprises'!J$14</f>
        <v>0</v>
      </c>
      <c r="L578" s="94">
        <f t="shared" si="87"/>
        <v>0</v>
      </c>
    </row>
    <row r="579" spans="2:12" ht="15" x14ac:dyDescent="0.25">
      <c r="B579" s="31" t="s">
        <v>189</v>
      </c>
      <c r="C579" s="91">
        <f>'2 Income Statement'!$B$12</f>
        <v>0</v>
      </c>
      <c r="D579" s="143"/>
      <c r="E579" s="143"/>
      <c r="F579" s="145"/>
      <c r="G579" s="143"/>
      <c r="H579" s="143"/>
      <c r="I579" s="156"/>
      <c r="J579" s="92">
        <f t="shared" si="86"/>
        <v>0</v>
      </c>
      <c r="K579" s="98">
        <f>'1 Enterprises'!K$14</f>
        <v>0</v>
      </c>
      <c r="L579" s="94">
        <f t="shared" si="87"/>
        <v>0</v>
      </c>
    </row>
    <row r="580" spans="2:12" ht="15" x14ac:dyDescent="0.25">
      <c r="B580" s="31" t="s">
        <v>190</v>
      </c>
      <c r="C580" s="91">
        <f>'2 Income Statement'!$B$13</f>
        <v>0</v>
      </c>
      <c r="D580" s="143"/>
      <c r="E580" s="143"/>
      <c r="F580" s="145"/>
      <c r="G580" s="143"/>
      <c r="H580" s="143"/>
      <c r="I580" s="156"/>
      <c r="J580" s="92">
        <f t="shared" si="86"/>
        <v>0</v>
      </c>
      <c r="K580" s="98">
        <f>'1 Enterprises'!L$14</f>
        <v>0</v>
      </c>
      <c r="L580" s="94">
        <f t="shared" si="87"/>
        <v>0</v>
      </c>
    </row>
    <row r="581" spans="2:12" ht="15" x14ac:dyDescent="0.25">
      <c r="B581" s="31" t="s">
        <v>191</v>
      </c>
      <c r="C581" s="91">
        <f>'2 Income Statement'!$B$14</f>
        <v>0</v>
      </c>
      <c r="D581" s="143"/>
      <c r="E581" s="143"/>
      <c r="F581" s="145"/>
      <c r="G581" s="143"/>
      <c r="H581" s="143"/>
      <c r="I581" s="156"/>
      <c r="J581" s="92">
        <f t="shared" si="86"/>
        <v>0</v>
      </c>
      <c r="K581" s="98">
        <f>'1 Enterprises'!M$14</f>
        <v>0</v>
      </c>
      <c r="L581" s="94">
        <f t="shared" si="87"/>
        <v>0</v>
      </c>
    </row>
    <row r="582" spans="2:12" ht="15" x14ac:dyDescent="0.25">
      <c r="B582" s="31" t="s">
        <v>192</v>
      </c>
      <c r="C582" s="91">
        <f>'2 Income Statement'!$B$15</f>
        <v>0</v>
      </c>
      <c r="D582" s="143"/>
      <c r="E582" s="143"/>
      <c r="F582" s="145"/>
      <c r="G582" s="143"/>
      <c r="H582" s="143"/>
      <c r="I582" s="156"/>
      <c r="J582" s="92">
        <f t="shared" si="86"/>
        <v>0</v>
      </c>
      <c r="K582" s="98">
        <f>'1 Enterprises'!N$14</f>
        <v>0</v>
      </c>
      <c r="L582" s="94">
        <f t="shared" si="87"/>
        <v>0</v>
      </c>
    </row>
    <row r="583" spans="2:12" ht="15" x14ac:dyDescent="0.25">
      <c r="B583" s="31" t="s">
        <v>193</v>
      </c>
      <c r="C583" s="91">
        <f>'2 Income Statement'!$B$16</f>
        <v>0</v>
      </c>
      <c r="D583" s="143"/>
      <c r="E583" s="143"/>
      <c r="F583" s="145"/>
      <c r="G583" s="143"/>
      <c r="H583" s="143"/>
      <c r="I583" s="156"/>
      <c r="J583" s="92">
        <f t="shared" si="86"/>
        <v>0</v>
      </c>
      <c r="K583" s="98">
        <f>'1 Enterprises'!O$14</f>
        <v>0</v>
      </c>
      <c r="L583" s="94">
        <f t="shared" si="87"/>
        <v>0</v>
      </c>
    </row>
    <row r="584" spans="2:12" ht="15" x14ac:dyDescent="0.25">
      <c r="B584" s="31" t="s">
        <v>194</v>
      </c>
      <c r="C584" s="277">
        <f>'2 Income Statement'!$B$17</f>
        <v>0</v>
      </c>
      <c r="D584" s="143"/>
      <c r="E584" s="143"/>
      <c r="F584" s="145"/>
      <c r="G584" s="143"/>
      <c r="H584" s="143"/>
      <c r="I584" s="156"/>
      <c r="J584" s="92">
        <f t="shared" si="86"/>
        <v>0</v>
      </c>
      <c r="K584" s="98">
        <f>'1 Enterprises'!P$14</f>
        <v>0</v>
      </c>
      <c r="L584" s="94">
        <f t="shared" si="87"/>
        <v>0</v>
      </c>
    </row>
    <row r="585" spans="2:12" ht="15" x14ac:dyDescent="0.25">
      <c r="B585" s="31" t="s">
        <v>195</v>
      </c>
      <c r="C585" s="277">
        <f>'2 Income Statement'!$B$18</f>
        <v>0</v>
      </c>
      <c r="D585" s="143"/>
      <c r="E585" s="143"/>
      <c r="F585" s="145"/>
      <c r="G585" s="143"/>
      <c r="H585" s="143"/>
      <c r="I585" s="156"/>
      <c r="J585" s="92">
        <f>IF(G585&gt;0,(D585*(F585/G585)),0)</f>
        <v>0</v>
      </c>
      <c r="K585" s="98">
        <f>'1 Enterprises'!Q$14</f>
        <v>0</v>
      </c>
      <c r="L585" s="94">
        <f>IF(K585&gt;0,((J585/K585)*I585),0)</f>
        <v>0</v>
      </c>
    </row>
    <row r="586" spans="2:12" ht="15" x14ac:dyDescent="0.25">
      <c r="B586" s="31" t="s">
        <v>196</v>
      </c>
      <c r="C586" s="277">
        <f>'2 Income Statement'!$B$19</f>
        <v>0</v>
      </c>
      <c r="D586" s="143"/>
      <c r="E586" s="143"/>
      <c r="F586" s="145"/>
      <c r="G586" s="143"/>
      <c r="H586" s="143"/>
      <c r="I586" s="156"/>
      <c r="J586" s="92">
        <f t="shared" ref="J586:J596" si="88">IF(G586&gt;0,(D586*(F586/G586)),0)</f>
        <v>0</v>
      </c>
      <c r="K586" s="98">
        <f>'1 Enterprises'!R$14</f>
        <v>0</v>
      </c>
      <c r="L586" s="94">
        <f t="shared" ref="L586:L596" si="89">IF(K586&gt;0,((J586/K586)*I586),0)</f>
        <v>0</v>
      </c>
    </row>
    <row r="587" spans="2:12" ht="15" x14ac:dyDescent="0.25">
      <c r="B587" s="31" t="s">
        <v>197</v>
      </c>
      <c r="C587" s="277">
        <f>'2 Income Statement'!$B$20</f>
        <v>0</v>
      </c>
      <c r="D587" s="143"/>
      <c r="E587" s="143"/>
      <c r="F587" s="145"/>
      <c r="G587" s="143"/>
      <c r="H587" s="143"/>
      <c r="I587" s="156"/>
      <c r="J587" s="92">
        <f t="shared" si="88"/>
        <v>0</v>
      </c>
      <c r="K587" s="98">
        <f>'1 Enterprises'!S$14</f>
        <v>0</v>
      </c>
      <c r="L587" s="94">
        <f t="shared" si="89"/>
        <v>0</v>
      </c>
    </row>
    <row r="588" spans="2:12" ht="15" x14ac:dyDescent="0.25">
      <c r="B588" s="31" t="s">
        <v>198</v>
      </c>
      <c r="C588" s="277">
        <f>'2 Income Statement'!$B$21</f>
        <v>0</v>
      </c>
      <c r="D588" s="143"/>
      <c r="E588" s="143"/>
      <c r="F588" s="145"/>
      <c r="G588" s="143"/>
      <c r="H588" s="143"/>
      <c r="I588" s="156"/>
      <c r="J588" s="92">
        <f t="shared" si="88"/>
        <v>0</v>
      </c>
      <c r="K588" s="98">
        <f>'1 Enterprises'!T$14</f>
        <v>0</v>
      </c>
      <c r="L588" s="94">
        <f t="shared" si="89"/>
        <v>0</v>
      </c>
    </row>
    <row r="589" spans="2:12" ht="15" x14ac:dyDescent="0.25">
      <c r="B589" s="31" t="s">
        <v>199</v>
      </c>
      <c r="C589" s="277">
        <f>'2 Income Statement'!$B$22</f>
        <v>0</v>
      </c>
      <c r="D589" s="143"/>
      <c r="E589" s="143"/>
      <c r="F589" s="145"/>
      <c r="G589" s="143"/>
      <c r="H589" s="143"/>
      <c r="I589" s="156"/>
      <c r="J589" s="92">
        <f t="shared" si="88"/>
        <v>0</v>
      </c>
      <c r="K589" s="98">
        <f>'1 Enterprises'!U$14</f>
        <v>0</v>
      </c>
      <c r="L589" s="94">
        <f t="shared" si="89"/>
        <v>0</v>
      </c>
    </row>
    <row r="590" spans="2:12" ht="15" x14ac:dyDescent="0.25">
      <c r="B590" s="31" t="s">
        <v>200</v>
      </c>
      <c r="C590" s="277">
        <f>'2 Income Statement'!$B$23</f>
        <v>0</v>
      </c>
      <c r="D590" s="143"/>
      <c r="E590" s="143"/>
      <c r="F590" s="145"/>
      <c r="G590" s="143"/>
      <c r="H590" s="143"/>
      <c r="I590" s="156"/>
      <c r="J590" s="92">
        <f t="shared" si="88"/>
        <v>0</v>
      </c>
      <c r="K590" s="98">
        <f>'1 Enterprises'!V$14</f>
        <v>0</v>
      </c>
      <c r="L590" s="94">
        <f t="shared" si="89"/>
        <v>0</v>
      </c>
    </row>
    <row r="591" spans="2:12" ht="15" x14ac:dyDescent="0.25">
      <c r="B591" s="31" t="s">
        <v>201</v>
      </c>
      <c r="C591" s="277">
        <f>'2 Income Statement'!$B$24</f>
        <v>0</v>
      </c>
      <c r="D591" s="143"/>
      <c r="E591" s="143"/>
      <c r="F591" s="145"/>
      <c r="G591" s="143"/>
      <c r="H591" s="143"/>
      <c r="I591" s="156"/>
      <c r="J591" s="92">
        <f t="shared" si="88"/>
        <v>0</v>
      </c>
      <c r="K591" s="98">
        <f>'1 Enterprises'!W$14</f>
        <v>0</v>
      </c>
      <c r="L591" s="94">
        <f t="shared" si="89"/>
        <v>0</v>
      </c>
    </row>
    <row r="592" spans="2:12" ht="15" x14ac:dyDescent="0.25">
      <c r="B592" s="31" t="s">
        <v>202</v>
      </c>
      <c r="C592" s="277">
        <f>'2 Income Statement'!$B$25</f>
        <v>0</v>
      </c>
      <c r="D592" s="143"/>
      <c r="E592" s="143"/>
      <c r="F592" s="145"/>
      <c r="G592" s="143"/>
      <c r="H592" s="143"/>
      <c r="I592" s="156"/>
      <c r="J592" s="92">
        <f t="shared" si="88"/>
        <v>0</v>
      </c>
      <c r="K592" s="98">
        <f>'1 Enterprises'!X$14</f>
        <v>0</v>
      </c>
      <c r="L592" s="94">
        <f t="shared" si="89"/>
        <v>0</v>
      </c>
    </row>
    <row r="593" spans="2:12" ht="15" x14ac:dyDescent="0.25">
      <c r="B593" s="31" t="s">
        <v>203</v>
      </c>
      <c r="C593" s="277">
        <f>'2 Income Statement'!$B$26</f>
        <v>0</v>
      </c>
      <c r="D593" s="143"/>
      <c r="E593" s="143"/>
      <c r="F593" s="145"/>
      <c r="G593" s="143"/>
      <c r="H593" s="143"/>
      <c r="I593" s="156"/>
      <c r="J593" s="92">
        <f t="shared" si="88"/>
        <v>0</v>
      </c>
      <c r="K593" s="98">
        <f>'1 Enterprises'!Y$14</f>
        <v>0</v>
      </c>
      <c r="L593" s="94">
        <f t="shared" si="89"/>
        <v>0</v>
      </c>
    </row>
    <row r="594" spans="2:12" ht="15" x14ac:dyDescent="0.25">
      <c r="B594" s="31" t="s">
        <v>204</v>
      </c>
      <c r="C594" s="277">
        <f>'2 Income Statement'!$B$27</f>
        <v>0</v>
      </c>
      <c r="D594" s="143"/>
      <c r="E594" s="143"/>
      <c r="F594" s="145"/>
      <c r="G594" s="143"/>
      <c r="H594" s="143"/>
      <c r="I594" s="156"/>
      <c r="J594" s="92">
        <f t="shared" si="88"/>
        <v>0</v>
      </c>
      <c r="K594" s="98">
        <f>'1 Enterprises'!Z$14</f>
        <v>0</v>
      </c>
      <c r="L594" s="94">
        <f t="shared" si="89"/>
        <v>0</v>
      </c>
    </row>
    <row r="595" spans="2:12" ht="15" x14ac:dyDescent="0.25">
      <c r="B595" s="31" t="s">
        <v>205</v>
      </c>
      <c r="C595" s="277">
        <f>'2 Income Statement'!$B$28</f>
        <v>0</v>
      </c>
      <c r="D595" s="143"/>
      <c r="E595" s="143"/>
      <c r="F595" s="145"/>
      <c r="G595" s="143"/>
      <c r="H595" s="143"/>
      <c r="I595" s="156"/>
      <c r="J595" s="92">
        <f t="shared" si="88"/>
        <v>0</v>
      </c>
      <c r="K595" s="98">
        <f>'1 Enterprises'!AA$14</f>
        <v>0</v>
      </c>
      <c r="L595" s="94">
        <f t="shared" si="89"/>
        <v>0</v>
      </c>
    </row>
    <row r="596" spans="2:12" ht="15" x14ac:dyDescent="0.25">
      <c r="B596" s="31" t="s">
        <v>206</v>
      </c>
      <c r="C596" s="277">
        <f>'2 Income Statement'!$B$29</f>
        <v>0</v>
      </c>
      <c r="D596" s="143"/>
      <c r="E596" s="143"/>
      <c r="F596" s="145"/>
      <c r="G596" s="143"/>
      <c r="H596" s="143"/>
      <c r="I596" s="156"/>
      <c r="J596" s="92">
        <f t="shared" si="88"/>
        <v>0</v>
      </c>
      <c r="K596" s="98">
        <f>'1 Enterprises'!AB$14</f>
        <v>0</v>
      </c>
      <c r="L596" s="94">
        <f t="shared" si="89"/>
        <v>0</v>
      </c>
    </row>
    <row r="597" spans="2:12" x14ac:dyDescent="0.2">
      <c r="C597" s="31"/>
    </row>
    <row r="598" spans="2:12" ht="15" x14ac:dyDescent="0.25">
      <c r="C598" s="285" t="s">
        <v>431</v>
      </c>
      <c r="D598" s="286"/>
      <c r="E598" s="286"/>
      <c r="F598" s="286"/>
      <c r="G598" s="286"/>
      <c r="H598" s="286"/>
      <c r="I598" s="286"/>
      <c r="J598" s="286"/>
      <c r="K598" s="286"/>
      <c r="L598" s="287"/>
    </row>
    <row r="599" spans="2:12" ht="15" x14ac:dyDescent="0.25">
      <c r="B599" s="31" t="s">
        <v>62</v>
      </c>
      <c r="C599" s="91">
        <f>'2 Income Statement'!$B$5</f>
        <v>0</v>
      </c>
      <c r="D599" s="143"/>
      <c r="E599" s="143"/>
      <c r="F599" s="145"/>
      <c r="G599" s="143"/>
      <c r="H599" s="143"/>
      <c r="I599" s="156"/>
      <c r="J599" s="92">
        <f>IF(G599&gt;0,(D599*(F599/G599)),0)</f>
        <v>0</v>
      </c>
      <c r="K599" s="93">
        <f>'1 Enterprises'!D$14</f>
        <v>0</v>
      </c>
      <c r="L599" s="94">
        <f>IF(K599&gt;0,((J599/K599)*I599),0)</f>
        <v>0</v>
      </c>
    </row>
    <row r="600" spans="2:12" ht="15" x14ac:dyDescent="0.25">
      <c r="B600" s="31" t="s">
        <v>63</v>
      </c>
      <c r="C600" s="91">
        <f>'2 Income Statement'!$B$6</f>
        <v>0</v>
      </c>
      <c r="D600" s="143"/>
      <c r="E600" s="143"/>
      <c r="F600" s="145"/>
      <c r="G600" s="143"/>
      <c r="H600" s="143"/>
      <c r="I600" s="156"/>
      <c r="J600" s="92">
        <f t="shared" ref="J600:J611" si="90">IF(G600&gt;0,(D600*(F600/G600)),0)</f>
        <v>0</v>
      </c>
      <c r="K600" s="97">
        <f>'1 Enterprises'!E$14</f>
        <v>0</v>
      </c>
      <c r="L600" s="94">
        <f t="shared" ref="L600:L611" si="91">IF(K600&gt;0,((J600/K600)*I600),0)</f>
        <v>0</v>
      </c>
    </row>
    <row r="601" spans="2:12" ht="15" x14ac:dyDescent="0.25">
      <c r="B601" s="31" t="s">
        <v>64</v>
      </c>
      <c r="C601" s="91">
        <f>'2 Income Statement'!$B$7</f>
        <v>0</v>
      </c>
      <c r="D601" s="143"/>
      <c r="E601" s="143"/>
      <c r="F601" s="145"/>
      <c r="G601" s="143"/>
      <c r="H601" s="143"/>
      <c r="I601" s="156"/>
      <c r="J601" s="92">
        <f t="shared" si="90"/>
        <v>0</v>
      </c>
      <c r="K601" s="97">
        <f>'1 Enterprises'!F$14</f>
        <v>0</v>
      </c>
      <c r="L601" s="94">
        <f t="shared" si="91"/>
        <v>0</v>
      </c>
    </row>
    <row r="602" spans="2:12" ht="15" x14ac:dyDescent="0.25">
      <c r="B602" s="31" t="s">
        <v>65</v>
      </c>
      <c r="C602" s="91">
        <f>'2 Income Statement'!$B$8</f>
        <v>0</v>
      </c>
      <c r="D602" s="143"/>
      <c r="E602" s="143"/>
      <c r="F602" s="145"/>
      <c r="G602" s="143"/>
      <c r="H602" s="143"/>
      <c r="I602" s="156"/>
      <c r="J602" s="92">
        <f t="shared" si="90"/>
        <v>0</v>
      </c>
      <c r="K602" s="97">
        <f>'1 Enterprises'!G$14</f>
        <v>0</v>
      </c>
      <c r="L602" s="94">
        <f t="shared" si="91"/>
        <v>0</v>
      </c>
    </row>
    <row r="603" spans="2:12" ht="15" x14ac:dyDescent="0.25">
      <c r="B603" s="31" t="s">
        <v>66</v>
      </c>
      <c r="C603" s="91">
        <f>'2 Income Statement'!$B$9</f>
        <v>0</v>
      </c>
      <c r="D603" s="143"/>
      <c r="E603" s="143"/>
      <c r="F603" s="145"/>
      <c r="G603" s="143"/>
      <c r="H603" s="143"/>
      <c r="I603" s="156"/>
      <c r="J603" s="92">
        <f t="shared" si="90"/>
        <v>0</v>
      </c>
      <c r="K603" s="97">
        <f>'1 Enterprises'!H$14</f>
        <v>0</v>
      </c>
      <c r="L603" s="94">
        <f t="shared" si="91"/>
        <v>0</v>
      </c>
    </row>
    <row r="604" spans="2:12" ht="15" x14ac:dyDescent="0.25">
      <c r="B604" s="31" t="s">
        <v>187</v>
      </c>
      <c r="C604" s="91">
        <f>'2 Income Statement'!$B$10</f>
        <v>0</v>
      </c>
      <c r="D604" s="143"/>
      <c r="E604" s="143"/>
      <c r="F604" s="145"/>
      <c r="G604" s="143"/>
      <c r="H604" s="143"/>
      <c r="I604" s="156"/>
      <c r="J604" s="92">
        <f t="shared" si="90"/>
        <v>0</v>
      </c>
      <c r="K604" s="97">
        <f>'1 Enterprises'!I$14</f>
        <v>0</v>
      </c>
      <c r="L604" s="94">
        <f t="shared" si="91"/>
        <v>0</v>
      </c>
    </row>
    <row r="605" spans="2:12" ht="15" x14ac:dyDescent="0.25">
      <c r="B605" s="31" t="s">
        <v>188</v>
      </c>
      <c r="C605" s="91">
        <f>'2 Income Statement'!$B$11</f>
        <v>0</v>
      </c>
      <c r="D605" s="143"/>
      <c r="E605" s="143"/>
      <c r="F605" s="145"/>
      <c r="G605" s="143"/>
      <c r="H605" s="143"/>
      <c r="I605" s="156"/>
      <c r="J605" s="92">
        <f t="shared" si="90"/>
        <v>0</v>
      </c>
      <c r="K605" s="97">
        <f>'1 Enterprises'!J$14</f>
        <v>0</v>
      </c>
      <c r="L605" s="94">
        <f t="shared" si="91"/>
        <v>0</v>
      </c>
    </row>
    <row r="606" spans="2:12" ht="15" x14ac:dyDescent="0.25">
      <c r="B606" s="31" t="s">
        <v>189</v>
      </c>
      <c r="C606" s="91">
        <f>'2 Income Statement'!$B$12</f>
        <v>0</v>
      </c>
      <c r="D606" s="143"/>
      <c r="E606" s="143"/>
      <c r="F606" s="145"/>
      <c r="G606" s="143"/>
      <c r="H606" s="143"/>
      <c r="I606" s="156"/>
      <c r="J606" s="92">
        <f t="shared" si="90"/>
        <v>0</v>
      </c>
      <c r="K606" s="98">
        <f>'1 Enterprises'!K$14</f>
        <v>0</v>
      </c>
      <c r="L606" s="94">
        <f t="shared" si="91"/>
        <v>0</v>
      </c>
    </row>
    <row r="607" spans="2:12" ht="15" x14ac:dyDescent="0.25">
      <c r="B607" s="31" t="s">
        <v>190</v>
      </c>
      <c r="C607" s="91">
        <f>'2 Income Statement'!$B$13</f>
        <v>0</v>
      </c>
      <c r="D607" s="143"/>
      <c r="E607" s="143"/>
      <c r="F607" s="145"/>
      <c r="G607" s="143"/>
      <c r="H607" s="143"/>
      <c r="I607" s="156"/>
      <c r="J607" s="92">
        <f t="shared" si="90"/>
        <v>0</v>
      </c>
      <c r="K607" s="98">
        <f>'1 Enterprises'!L$14</f>
        <v>0</v>
      </c>
      <c r="L607" s="94">
        <f t="shared" si="91"/>
        <v>0</v>
      </c>
    </row>
    <row r="608" spans="2:12" ht="15" x14ac:dyDescent="0.25">
      <c r="B608" s="31" t="s">
        <v>191</v>
      </c>
      <c r="C608" s="91">
        <f>'2 Income Statement'!$B$14</f>
        <v>0</v>
      </c>
      <c r="D608" s="143"/>
      <c r="E608" s="143"/>
      <c r="F608" s="145"/>
      <c r="G608" s="143"/>
      <c r="H608" s="143"/>
      <c r="I608" s="156"/>
      <c r="J608" s="92">
        <f t="shared" si="90"/>
        <v>0</v>
      </c>
      <c r="K608" s="98">
        <f>'1 Enterprises'!M$14</f>
        <v>0</v>
      </c>
      <c r="L608" s="94">
        <f t="shared" si="91"/>
        <v>0</v>
      </c>
    </row>
    <row r="609" spans="2:12" ht="15" x14ac:dyDescent="0.25">
      <c r="B609" s="31" t="s">
        <v>192</v>
      </c>
      <c r="C609" s="91">
        <f>'2 Income Statement'!$B$15</f>
        <v>0</v>
      </c>
      <c r="D609" s="143"/>
      <c r="E609" s="143"/>
      <c r="F609" s="145"/>
      <c r="G609" s="143"/>
      <c r="H609" s="143"/>
      <c r="I609" s="156"/>
      <c r="J609" s="92">
        <f t="shared" si="90"/>
        <v>0</v>
      </c>
      <c r="K609" s="98">
        <f>'1 Enterprises'!N$14</f>
        <v>0</v>
      </c>
      <c r="L609" s="94">
        <f t="shared" si="91"/>
        <v>0</v>
      </c>
    </row>
    <row r="610" spans="2:12" ht="15" x14ac:dyDescent="0.25">
      <c r="B610" s="31" t="s">
        <v>193</v>
      </c>
      <c r="C610" s="91">
        <f>'2 Income Statement'!$B$16</f>
        <v>0</v>
      </c>
      <c r="D610" s="143"/>
      <c r="E610" s="143"/>
      <c r="F610" s="145"/>
      <c r="G610" s="143"/>
      <c r="H610" s="143"/>
      <c r="I610" s="156"/>
      <c r="J610" s="92">
        <f t="shared" si="90"/>
        <v>0</v>
      </c>
      <c r="K610" s="98">
        <f>'1 Enterprises'!O$14</f>
        <v>0</v>
      </c>
      <c r="L610" s="94">
        <f t="shared" si="91"/>
        <v>0</v>
      </c>
    </row>
    <row r="611" spans="2:12" ht="15" x14ac:dyDescent="0.25">
      <c r="B611" s="31" t="s">
        <v>194</v>
      </c>
      <c r="C611" s="277">
        <f>'2 Income Statement'!$B$17</f>
        <v>0</v>
      </c>
      <c r="D611" s="143"/>
      <c r="E611" s="143"/>
      <c r="F611" s="145"/>
      <c r="G611" s="143"/>
      <c r="H611" s="143"/>
      <c r="I611" s="156"/>
      <c r="J611" s="92">
        <f t="shared" si="90"/>
        <v>0</v>
      </c>
      <c r="K611" s="98">
        <f>'1 Enterprises'!P$14</f>
        <v>0</v>
      </c>
      <c r="L611" s="94">
        <f t="shared" si="91"/>
        <v>0</v>
      </c>
    </row>
    <row r="612" spans="2:12" ht="15" x14ac:dyDescent="0.25">
      <c r="B612" s="31" t="s">
        <v>195</v>
      </c>
      <c r="C612" s="277">
        <f>'2 Income Statement'!$B$18</f>
        <v>0</v>
      </c>
      <c r="D612" s="143"/>
      <c r="E612" s="143"/>
      <c r="F612" s="145"/>
      <c r="G612" s="143"/>
      <c r="H612" s="143"/>
      <c r="I612" s="156"/>
      <c r="J612" s="92">
        <f>IF(G612&gt;0,(D612*(F612/G612)),0)</f>
        <v>0</v>
      </c>
      <c r="K612" s="98">
        <f>'1 Enterprises'!Q$14</f>
        <v>0</v>
      </c>
      <c r="L612" s="94">
        <f>IF(K612&gt;0,((J612/K612)*I612),0)</f>
        <v>0</v>
      </c>
    </row>
    <row r="613" spans="2:12" ht="15" x14ac:dyDescent="0.25">
      <c r="B613" s="31" t="s">
        <v>196</v>
      </c>
      <c r="C613" s="277">
        <f>'2 Income Statement'!$B$19</f>
        <v>0</v>
      </c>
      <c r="D613" s="143"/>
      <c r="E613" s="143"/>
      <c r="F613" s="145"/>
      <c r="G613" s="143"/>
      <c r="H613" s="143"/>
      <c r="I613" s="156"/>
      <c r="J613" s="92">
        <f t="shared" ref="J613:J623" si="92">IF(G613&gt;0,(D613*(F613/G613)),0)</f>
        <v>0</v>
      </c>
      <c r="K613" s="98">
        <f>'1 Enterprises'!R$14</f>
        <v>0</v>
      </c>
      <c r="L613" s="94">
        <f t="shared" ref="L613:L623" si="93">IF(K613&gt;0,((J613/K613)*I613),0)</f>
        <v>0</v>
      </c>
    </row>
    <row r="614" spans="2:12" ht="15" x14ac:dyDescent="0.25">
      <c r="B614" s="31" t="s">
        <v>197</v>
      </c>
      <c r="C614" s="277">
        <f>'2 Income Statement'!$B$20</f>
        <v>0</v>
      </c>
      <c r="D614" s="143"/>
      <c r="E614" s="143"/>
      <c r="F614" s="145"/>
      <c r="G614" s="143"/>
      <c r="H614" s="143"/>
      <c r="I614" s="156"/>
      <c r="J614" s="92">
        <f t="shared" si="92"/>
        <v>0</v>
      </c>
      <c r="K614" s="98">
        <f>'1 Enterprises'!S$14</f>
        <v>0</v>
      </c>
      <c r="L614" s="94">
        <f t="shared" si="93"/>
        <v>0</v>
      </c>
    </row>
    <row r="615" spans="2:12" ht="15" x14ac:dyDescent="0.25">
      <c r="B615" s="31" t="s">
        <v>198</v>
      </c>
      <c r="C615" s="277">
        <f>'2 Income Statement'!$B$21</f>
        <v>0</v>
      </c>
      <c r="D615" s="143"/>
      <c r="E615" s="143"/>
      <c r="F615" s="145"/>
      <c r="G615" s="143"/>
      <c r="H615" s="143"/>
      <c r="I615" s="156"/>
      <c r="J615" s="92">
        <f t="shared" si="92"/>
        <v>0</v>
      </c>
      <c r="K615" s="98">
        <f>'1 Enterprises'!T$14</f>
        <v>0</v>
      </c>
      <c r="L615" s="94">
        <f t="shared" si="93"/>
        <v>0</v>
      </c>
    </row>
    <row r="616" spans="2:12" ht="15" x14ac:dyDescent="0.25">
      <c r="B616" s="31" t="s">
        <v>199</v>
      </c>
      <c r="C616" s="277">
        <f>'2 Income Statement'!$B$22</f>
        <v>0</v>
      </c>
      <c r="D616" s="143"/>
      <c r="E616" s="143"/>
      <c r="F616" s="145"/>
      <c r="G616" s="143"/>
      <c r="H616" s="143"/>
      <c r="I616" s="156"/>
      <c r="J616" s="92">
        <f t="shared" si="92"/>
        <v>0</v>
      </c>
      <c r="K616" s="98">
        <f>'1 Enterprises'!U$14</f>
        <v>0</v>
      </c>
      <c r="L616" s="94">
        <f t="shared" si="93"/>
        <v>0</v>
      </c>
    </row>
    <row r="617" spans="2:12" ht="15" x14ac:dyDescent="0.25">
      <c r="B617" s="31" t="s">
        <v>200</v>
      </c>
      <c r="C617" s="277">
        <f>'2 Income Statement'!$B$23</f>
        <v>0</v>
      </c>
      <c r="D617" s="143"/>
      <c r="E617" s="143"/>
      <c r="F617" s="145"/>
      <c r="G617" s="143"/>
      <c r="H617" s="143"/>
      <c r="I617" s="156"/>
      <c r="J617" s="92">
        <f t="shared" si="92"/>
        <v>0</v>
      </c>
      <c r="K617" s="98">
        <f>'1 Enterprises'!V$14</f>
        <v>0</v>
      </c>
      <c r="L617" s="94">
        <f t="shared" si="93"/>
        <v>0</v>
      </c>
    </row>
    <row r="618" spans="2:12" ht="15" x14ac:dyDescent="0.25">
      <c r="B618" s="31" t="s">
        <v>201</v>
      </c>
      <c r="C618" s="277">
        <f>'2 Income Statement'!$B$24</f>
        <v>0</v>
      </c>
      <c r="D618" s="143"/>
      <c r="E618" s="143"/>
      <c r="F618" s="145"/>
      <c r="G618" s="143"/>
      <c r="H618" s="143"/>
      <c r="I618" s="156"/>
      <c r="J618" s="92">
        <f t="shared" si="92"/>
        <v>0</v>
      </c>
      <c r="K618" s="98">
        <f>'1 Enterprises'!W$14</f>
        <v>0</v>
      </c>
      <c r="L618" s="94">
        <f t="shared" si="93"/>
        <v>0</v>
      </c>
    </row>
    <row r="619" spans="2:12" ht="15" x14ac:dyDescent="0.25">
      <c r="B619" s="31" t="s">
        <v>202</v>
      </c>
      <c r="C619" s="277">
        <f>'2 Income Statement'!$B$25</f>
        <v>0</v>
      </c>
      <c r="D619" s="143"/>
      <c r="E619" s="143"/>
      <c r="F619" s="145"/>
      <c r="G619" s="143"/>
      <c r="H619" s="143"/>
      <c r="I619" s="156"/>
      <c r="J619" s="92">
        <f t="shared" si="92"/>
        <v>0</v>
      </c>
      <c r="K619" s="98">
        <f>'1 Enterprises'!X$14</f>
        <v>0</v>
      </c>
      <c r="L619" s="94">
        <f t="shared" si="93"/>
        <v>0</v>
      </c>
    </row>
    <row r="620" spans="2:12" ht="15" x14ac:dyDescent="0.25">
      <c r="B620" s="31" t="s">
        <v>203</v>
      </c>
      <c r="C620" s="277">
        <f>'2 Income Statement'!$B$26</f>
        <v>0</v>
      </c>
      <c r="D620" s="143"/>
      <c r="E620" s="143"/>
      <c r="F620" s="145"/>
      <c r="G620" s="143"/>
      <c r="H620" s="143"/>
      <c r="I620" s="156"/>
      <c r="J620" s="92">
        <f t="shared" si="92"/>
        <v>0</v>
      </c>
      <c r="K620" s="98">
        <f>'1 Enterprises'!Y$14</f>
        <v>0</v>
      </c>
      <c r="L620" s="94">
        <f t="shared" si="93"/>
        <v>0</v>
      </c>
    </row>
    <row r="621" spans="2:12" ht="15" x14ac:dyDescent="0.25">
      <c r="B621" s="31" t="s">
        <v>204</v>
      </c>
      <c r="C621" s="277">
        <f>'2 Income Statement'!$B$27</f>
        <v>0</v>
      </c>
      <c r="D621" s="143"/>
      <c r="E621" s="143"/>
      <c r="F621" s="145"/>
      <c r="G621" s="143"/>
      <c r="H621" s="143"/>
      <c r="I621" s="156"/>
      <c r="J621" s="92">
        <f t="shared" si="92"/>
        <v>0</v>
      </c>
      <c r="K621" s="98">
        <f>'1 Enterprises'!Z$14</f>
        <v>0</v>
      </c>
      <c r="L621" s="94">
        <f t="shared" si="93"/>
        <v>0</v>
      </c>
    </row>
    <row r="622" spans="2:12" ht="15" x14ac:dyDescent="0.25">
      <c r="B622" s="31" t="s">
        <v>205</v>
      </c>
      <c r="C622" s="277">
        <f>'2 Income Statement'!$B$28</f>
        <v>0</v>
      </c>
      <c r="D622" s="143"/>
      <c r="E622" s="143"/>
      <c r="F622" s="145"/>
      <c r="G622" s="143"/>
      <c r="H622" s="143"/>
      <c r="I622" s="156"/>
      <c r="J622" s="92">
        <f t="shared" si="92"/>
        <v>0</v>
      </c>
      <c r="K622" s="98">
        <f>'1 Enterprises'!AA$14</f>
        <v>0</v>
      </c>
      <c r="L622" s="94">
        <f t="shared" si="93"/>
        <v>0</v>
      </c>
    </row>
    <row r="623" spans="2:12" ht="15" x14ac:dyDescent="0.25">
      <c r="B623" s="31" t="s">
        <v>206</v>
      </c>
      <c r="C623" s="277">
        <f>'2 Income Statement'!$B$29</f>
        <v>0</v>
      </c>
      <c r="D623" s="143"/>
      <c r="E623" s="143"/>
      <c r="F623" s="145"/>
      <c r="G623" s="143"/>
      <c r="H623" s="143"/>
      <c r="I623" s="156"/>
      <c r="J623" s="92">
        <f t="shared" si="92"/>
        <v>0</v>
      </c>
      <c r="K623" s="98">
        <f>'1 Enterprises'!AB$14</f>
        <v>0</v>
      </c>
      <c r="L623" s="94">
        <f t="shared" si="93"/>
        <v>0</v>
      </c>
    </row>
    <row r="624" spans="2:12" x14ac:dyDescent="0.2">
      <c r="C624" s="31"/>
    </row>
    <row r="625" spans="2:12" ht="15" x14ac:dyDescent="0.25">
      <c r="C625" s="285" t="s">
        <v>432</v>
      </c>
      <c r="D625" s="286"/>
      <c r="E625" s="286"/>
      <c r="F625" s="286"/>
      <c r="G625" s="286"/>
      <c r="H625" s="286"/>
      <c r="I625" s="286"/>
      <c r="J625" s="286"/>
      <c r="K625" s="286"/>
      <c r="L625" s="287"/>
    </row>
    <row r="626" spans="2:12" ht="15" x14ac:dyDescent="0.25">
      <c r="B626" s="31" t="s">
        <v>62</v>
      </c>
      <c r="C626" s="91">
        <f>'2 Income Statement'!$B$5</f>
        <v>0</v>
      </c>
      <c r="D626" s="143"/>
      <c r="E626" s="143"/>
      <c r="F626" s="145"/>
      <c r="G626" s="143"/>
      <c r="H626" s="143"/>
      <c r="I626" s="156"/>
      <c r="J626" s="92">
        <f>IF(G626&gt;0,(D626*(F626/G626)),0)</f>
        <v>0</v>
      </c>
      <c r="K626" s="93">
        <f>'1 Enterprises'!D$14</f>
        <v>0</v>
      </c>
      <c r="L626" s="94">
        <f>IF(K626&gt;0,((J626/K626)*I626),0)</f>
        <v>0</v>
      </c>
    </row>
    <row r="627" spans="2:12" ht="15" x14ac:dyDescent="0.25">
      <c r="B627" s="31" t="s">
        <v>63</v>
      </c>
      <c r="C627" s="91">
        <f>'2 Income Statement'!$B$6</f>
        <v>0</v>
      </c>
      <c r="D627" s="143"/>
      <c r="E627" s="143"/>
      <c r="F627" s="145"/>
      <c r="G627" s="143"/>
      <c r="H627" s="143"/>
      <c r="I627" s="156"/>
      <c r="J627" s="92">
        <f t="shared" ref="J627:J638" si="94">IF(G627&gt;0,(D627*(F627/G627)),0)</f>
        <v>0</v>
      </c>
      <c r="K627" s="97">
        <f>'1 Enterprises'!E$14</f>
        <v>0</v>
      </c>
      <c r="L627" s="94">
        <f t="shared" ref="L627:L638" si="95">IF(K627&gt;0,((J627/K627)*I627),0)</f>
        <v>0</v>
      </c>
    </row>
    <row r="628" spans="2:12" ht="15" x14ac:dyDescent="0.25">
      <c r="B628" s="31" t="s">
        <v>64</v>
      </c>
      <c r="C628" s="91">
        <f>'2 Income Statement'!$B$7</f>
        <v>0</v>
      </c>
      <c r="D628" s="143"/>
      <c r="E628" s="143"/>
      <c r="F628" s="145"/>
      <c r="G628" s="143"/>
      <c r="H628" s="143"/>
      <c r="I628" s="156"/>
      <c r="J628" s="92">
        <f t="shared" si="94"/>
        <v>0</v>
      </c>
      <c r="K628" s="97">
        <f>'1 Enterprises'!F$14</f>
        <v>0</v>
      </c>
      <c r="L628" s="94">
        <f t="shared" si="95"/>
        <v>0</v>
      </c>
    </row>
    <row r="629" spans="2:12" ht="15" x14ac:dyDescent="0.25">
      <c r="B629" s="31" t="s">
        <v>65</v>
      </c>
      <c r="C629" s="91">
        <f>'2 Income Statement'!$B$8</f>
        <v>0</v>
      </c>
      <c r="D629" s="143"/>
      <c r="E629" s="143"/>
      <c r="F629" s="145"/>
      <c r="G629" s="143"/>
      <c r="H629" s="143"/>
      <c r="I629" s="156"/>
      <c r="J629" s="92">
        <f t="shared" si="94"/>
        <v>0</v>
      </c>
      <c r="K629" s="97">
        <f>'1 Enterprises'!G$14</f>
        <v>0</v>
      </c>
      <c r="L629" s="94">
        <f t="shared" si="95"/>
        <v>0</v>
      </c>
    </row>
    <row r="630" spans="2:12" ht="15" x14ac:dyDescent="0.25">
      <c r="B630" s="31" t="s">
        <v>66</v>
      </c>
      <c r="C630" s="91">
        <f>'2 Income Statement'!$B$9</f>
        <v>0</v>
      </c>
      <c r="D630" s="143"/>
      <c r="E630" s="143"/>
      <c r="F630" s="145"/>
      <c r="G630" s="143"/>
      <c r="H630" s="143"/>
      <c r="I630" s="156"/>
      <c r="J630" s="92">
        <f t="shared" si="94"/>
        <v>0</v>
      </c>
      <c r="K630" s="97">
        <f>'1 Enterprises'!H$14</f>
        <v>0</v>
      </c>
      <c r="L630" s="94">
        <f t="shared" si="95"/>
        <v>0</v>
      </c>
    </row>
    <row r="631" spans="2:12" ht="15" x14ac:dyDescent="0.25">
      <c r="B631" s="31" t="s">
        <v>187</v>
      </c>
      <c r="C631" s="91">
        <f>'2 Income Statement'!$B$10</f>
        <v>0</v>
      </c>
      <c r="D631" s="143"/>
      <c r="E631" s="143"/>
      <c r="F631" s="145"/>
      <c r="G631" s="143"/>
      <c r="H631" s="143"/>
      <c r="I631" s="156"/>
      <c r="J631" s="92">
        <f t="shared" si="94"/>
        <v>0</v>
      </c>
      <c r="K631" s="97">
        <f>'1 Enterprises'!I$14</f>
        <v>0</v>
      </c>
      <c r="L631" s="94">
        <f t="shared" si="95"/>
        <v>0</v>
      </c>
    </row>
    <row r="632" spans="2:12" ht="15" x14ac:dyDescent="0.25">
      <c r="B632" s="31" t="s">
        <v>188</v>
      </c>
      <c r="C632" s="91">
        <f>'2 Income Statement'!$B$11</f>
        <v>0</v>
      </c>
      <c r="D632" s="143"/>
      <c r="E632" s="143"/>
      <c r="F632" s="145"/>
      <c r="G632" s="143"/>
      <c r="H632" s="143"/>
      <c r="I632" s="156"/>
      <c r="J632" s="92">
        <f t="shared" si="94"/>
        <v>0</v>
      </c>
      <c r="K632" s="97">
        <f>'1 Enterprises'!J$14</f>
        <v>0</v>
      </c>
      <c r="L632" s="94">
        <f t="shared" si="95"/>
        <v>0</v>
      </c>
    </row>
    <row r="633" spans="2:12" ht="15" x14ac:dyDescent="0.25">
      <c r="B633" s="31" t="s">
        <v>189</v>
      </c>
      <c r="C633" s="91">
        <f>'2 Income Statement'!$B$12</f>
        <v>0</v>
      </c>
      <c r="D633" s="143"/>
      <c r="E633" s="143"/>
      <c r="F633" s="145"/>
      <c r="G633" s="143"/>
      <c r="H633" s="143"/>
      <c r="I633" s="156"/>
      <c r="J633" s="92">
        <f t="shared" si="94"/>
        <v>0</v>
      </c>
      <c r="K633" s="98">
        <f>'1 Enterprises'!K$14</f>
        <v>0</v>
      </c>
      <c r="L633" s="94">
        <f t="shared" si="95"/>
        <v>0</v>
      </c>
    </row>
    <row r="634" spans="2:12" ht="15" x14ac:dyDescent="0.25">
      <c r="B634" s="31" t="s">
        <v>190</v>
      </c>
      <c r="C634" s="91">
        <f>'2 Income Statement'!$B$13</f>
        <v>0</v>
      </c>
      <c r="D634" s="143"/>
      <c r="E634" s="143"/>
      <c r="F634" s="145"/>
      <c r="G634" s="143"/>
      <c r="H634" s="143"/>
      <c r="I634" s="156"/>
      <c r="J634" s="92">
        <f t="shared" si="94"/>
        <v>0</v>
      </c>
      <c r="K634" s="98">
        <f>'1 Enterprises'!L$14</f>
        <v>0</v>
      </c>
      <c r="L634" s="94">
        <f t="shared" si="95"/>
        <v>0</v>
      </c>
    </row>
    <row r="635" spans="2:12" ht="15" x14ac:dyDescent="0.25">
      <c r="B635" s="31" t="s">
        <v>191</v>
      </c>
      <c r="C635" s="91">
        <f>'2 Income Statement'!$B$14</f>
        <v>0</v>
      </c>
      <c r="D635" s="143"/>
      <c r="E635" s="143"/>
      <c r="F635" s="145"/>
      <c r="G635" s="143"/>
      <c r="H635" s="143"/>
      <c r="I635" s="156"/>
      <c r="J635" s="92">
        <f t="shared" si="94"/>
        <v>0</v>
      </c>
      <c r="K635" s="98">
        <f>'1 Enterprises'!M$14</f>
        <v>0</v>
      </c>
      <c r="L635" s="94">
        <f t="shared" si="95"/>
        <v>0</v>
      </c>
    </row>
    <row r="636" spans="2:12" ht="15" x14ac:dyDescent="0.25">
      <c r="B636" s="31" t="s">
        <v>192</v>
      </c>
      <c r="C636" s="91">
        <f>'2 Income Statement'!$B$15</f>
        <v>0</v>
      </c>
      <c r="D636" s="143"/>
      <c r="E636" s="143"/>
      <c r="F636" s="145"/>
      <c r="G636" s="143"/>
      <c r="H636" s="143"/>
      <c r="I636" s="156"/>
      <c r="J636" s="92">
        <f t="shared" si="94"/>
        <v>0</v>
      </c>
      <c r="K636" s="98">
        <f>'1 Enterprises'!N$14</f>
        <v>0</v>
      </c>
      <c r="L636" s="94">
        <f t="shared" si="95"/>
        <v>0</v>
      </c>
    </row>
    <row r="637" spans="2:12" ht="15" x14ac:dyDescent="0.25">
      <c r="B637" s="31" t="s">
        <v>193</v>
      </c>
      <c r="C637" s="91">
        <f>'2 Income Statement'!$B$16</f>
        <v>0</v>
      </c>
      <c r="D637" s="143"/>
      <c r="E637" s="143"/>
      <c r="F637" s="145"/>
      <c r="G637" s="143"/>
      <c r="H637" s="143"/>
      <c r="I637" s="156"/>
      <c r="J637" s="92">
        <f t="shared" si="94"/>
        <v>0</v>
      </c>
      <c r="K637" s="98">
        <f>'1 Enterprises'!O$14</f>
        <v>0</v>
      </c>
      <c r="L637" s="94">
        <f t="shared" si="95"/>
        <v>0</v>
      </c>
    </row>
    <row r="638" spans="2:12" ht="15" x14ac:dyDescent="0.25">
      <c r="B638" s="31" t="s">
        <v>194</v>
      </c>
      <c r="C638" s="277">
        <f>'2 Income Statement'!$B$17</f>
        <v>0</v>
      </c>
      <c r="D638" s="143"/>
      <c r="E638" s="143"/>
      <c r="F638" s="145"/>
      <c r="G638" s="143"/>
      <c r="H638" s="143"/>
      <c r="I638" s="156"/>
      <c r="J638" s="92">
        <f t="shared" si="94"/>
        <v>0</v>
      </c>
      <c r="K638" s="98">
        <f>'1 Enterprises'!P$14</f>
        <v>0</v>
      </c>
      <c r="L638" s="94">
        <f t="shared" si="95"/>
        <v>0</v>
      </c>
    </row>
    <row r="639" spans="2:12" ht="15" x14ac:dyDescent="0.25">
      <c r="B639" s="31" t="s">
        <v>195</v>
      </c>
      <c r="C639" s="277">
        <f>'2 Income Statement'!$B$18</f>
        <v>0</v>
      </c>
      <c r="D639" s="143"/>
      <c r="E639" s="143"/>
      <c r="F639" s="145"/>
      <c r="G639" s="143"/>
      <c r="H639" s="143"/>
      <c r="I639" s="156"/>
      <c r="J639" s="92">
        <f>IF(G639&gt;0,(D639*(F639/G639)),0)</f>
        <v>0</v>
      </c>
      <c r="K639" s="98">
        <f>'1 Enterprises'!Q$14</f>
        <v>0</v>
      </c>
      <c r="L639" s="94">
        <f>IF(K639&gt;0,((J639/K639)*I639),0)</f>
        <v>0</v>
      </c>
    </row>
    <row r="640" spans="2:12" ht="15" x14ac:dyDescent="0.25">
      <c r="B640" s="31" t="s">
        <v>196</v>
      </c>
      <c r="C640" s="277">
        <f>'2 Income Statement'!$B$19</f>
        <v>0</v>
      </c>
      <c r="D640" s="143"/>
      <c r="E640" s="143"/>
      <c r="F640" s="145"/>
      <c r="G640" s="143"/>
      <c r="H640" s="143"/>
      <c r="I640" s="156"/>
      <c r="J640" s="92">
        <f t="shared" ref="J640:J650" si="96">IF(G640&gt;0,(D640*(F640/G640)),0)</f>
        <v>0</v>
      </c>
      <c r="K640" s="98">
        <f>'1 Enterprises'!R$14</f>
        <v>0</v>
      </c>
      <c r="L640" s="94">
        <f t="shared" ref="L640:L650" si="97">IF(K640&gt;0,((J640/K640)*I640),0)</f>
        <v>0</v>
      </c>
    </row>
    <row r="641" spans="2:12" ht="15" x14ac:dyDescent="0.25">
      <c r="B641" s="31" t="s">
        <v>197</v>
      </c>
      <c r="C641" s="277">
        <f>'2 Income Statement'!$B$20</f>
        <v>0</v>
      </c>
      <c r="D641" s="143"/>
      <c r="E641" s="143"/>
      <c r="F641" s="145"/>
      <c r="G641" s="143"/>
      <c r="H641" s="143"/>
      <c r="I641" s="156"/>
      <c r="J641" s="92">
        <f t="shared" si="96"/>
        <v>0</v>
      </c>
      <c r="K641" s="98">
        <f>'1 Enterprises'!S$14</f>
        <v>0</v>
      </c>
      <c r="L641" s="94">
        <f t="shared" si="97"/>
        <v>0</v>
      </c>
    </row>
    <row r="642" spans="2:12" ht="15" x14ac:dyDescent="0.25">
      <c r="B642" s="31" t="s">
        <v>198</v>
      </c>
      <c r="C642" s="277">
        <f>'2 Income Statement'!$B$21</f>
        <v>0</v>
      </c>
      <c r="D642" s="143"/>
      <c r="E642" s="143"/>
      <c r="F642" s="145"/>
      <c r="G642" s="143"/>
      <c r="H642" s="143"/>
      <c r="I642" s="156"/>
      <c r="J642" s="92">
        <f t="shared" si="96"/>
        <v>0</v>
      </c>
      <c r="K642" s="98">
        <f>'1 Enterprises'!T$14</f>
        <v>0</v>
      </c>
      <c r="L642" s="94">
        <f t="shared" si="97"/>
        <v>0</v>
      </c>
    </row>
    <row r="643" spans="2:12" ht="15" x14ac:dyDescent="0.25">
      <c r="B643" s="31" t="s">
        <v>199</v>
      </c>
      <c r="C643" s="277">
        <f>'2 Income Statement'!$B$22</f>
        <v>0</v>
      </c>
      <c r="D643" s="143"/>
      <c r="E643" s="143"/>
      <c r="F643" s="145"/>
      <c r="G643" s="143"/>
      <c r="H643" s="143"/>
      <c r="I643" s="156"/>
      <c r="J643" s="92">
        <f t="shared" si="96"/>
        <v>0</v>
      </c>
      <c r="K643" s="98">
        <f>'1 Enterprises'!U$14</f>
        <v>0</v>
      </c>
      <c r="L643" s="94">
        <f t="shared" si="97"/>
        <v>0</v>
      </c>
    </row>
    <row r="644" spans="2:12" ht="15" x14ac:dyDescent="0.25">
      <c r="B644" s="31" t="s">
        <v>200</v>
      </c>
      <c r="C644" s="277">
        <f>'2 Income Statement'!$B$23</f>
        <v>0</v>
      </c>
      <c r="D644" s="143"/>
      <c r="E644" s="143"/>
      <c r="F644" s="145"/>
      <c r="G644" s="143"/>
      <c r="H644" s="143"/>
      <c r="I644" s="156"/>
      <c r="J644" s="92">
        <f t="shared" si="96"/>
        <v>0</v>
      </c>
      <c r="K644" s="98">
        <f>'1 Enterprises'!V$14</f>
        <v>0</v>
      </c>
      <c r="L644" s="94">
        <f t="shared" si="97"/>
        <v>0</v>
      </c>
    </row>
    <row r="645" spans="2:12" ht="15" x14ac:dyDescent="0.25">
      <c r="B645" s="31" t="s">
        <v>201</v>
      </c>
      <c r="C645" s="277">
        <f>'2 Income Statement'!$B$24</f>
        <v>0</v>
      </c>
      <c r="D645" s="143"/>
      <c r="E645" s="143"/>
      <c r="F645" s="145"/>
      <c r="G645" s="143"/>
      <c r="H645" s="143"/>
      <c r="I645" s="156"/>
      <c r="J645" s="92">
        <f t="shared" si="96"/>
        <v>0</v>
      </c>
      <c r="K645" s="98">
        <f>'1 Enterprises'!W$14</f>
        <v>0</v>
      </c>
      <c r="L645" s="94">
        <f t="shared" si="97"/>
        <v>0</v>
      </c>
    </row>
    <row r="646" spans="2:12" ht="15" x14ac:dyDescent="0.25">
      <c r="B646" s="31" t="s">
        <v>202</v>
      </c>
      <c r="C646" s="277">
        <f>'2 Income Statement'!$B$25</f>
        <v>0</v>
      </c>
      <c r="D646" s="143"/>
      <c r="E646" s="143"/>
      <c r="F646" s="145"/>
      <c r="G646" s="143"/>
      <c r="H646" s="143"/>
      <c r="I646" s="156"/>
      <c r="J646" s="92">
        <f t="shared" si="96"/>
        <v>0</v>
      </c>
      <c r="K646" s="98">
        <f>'1 Enterprises'!X$14</f>
        <v>0</v>
      </c>
      <c r="L646" s="94">
        <f t="shared" si="97"/>
        <v>0</v>
      </c>
    </row>
    <row r="647" spans="2:12" ht="15" x14ac:dyDescent="0.25">
      <c r="B647" s="31" t="s">
        <v>203</v>
      </c>
      <c r="C647" s="277">
        <f>'2 Income Statement'!$B$26</f>
        <v>0</v>
      </c>
      <c r="D647" s="143"/>
      <c r="E647" s="143"/>
      <c r="F647" s="145"/>
      <c r="G647" s="143"/>
      <c r="H647" s="143"/>
      <c r="I647" s="156"/>
      <c r="J647" s="92">
        <f t="shared" si="96"/>
        <v>0</v>
      </c>
      <c r="K647" s="98">
        <f>'1 Enterprises'!Y$14</f>
        <v>0</v>
      </c>
      <c r="L647" s="94">
        <f t="shared" si="97"/>
        <v>0</v>
      </c>
    </row>
    <row r="648" spans="2:12" ht="15" x14ac:dyDescent="0.25">
      <c r="B648" s="31" t="s">
        <v>204</v>
      </c>
      <c r="C648" s="277">
        <f>'2 Income Statement'!$B$27</f>
        <v>0</v>
      </c>
      <c r="D648" s="143"/>
      <c r="E648" s="143"/>
      <c r="F648" s="145"/>
      <c r="G648" s="143"/>
      <c r="H648" s="143"/>
      <c r="I648" s="156"/>
      <c r="J648" s="92">
        <f t="shared" si="96"/>
        <v>0</v>
      </c>
      <c r="K648" s="98">
        <f>'1 Enterprises'!Z$14</f>
        <v>0</v>
      </c>
      <c r="L648" s="94">
        <f t="shared" si="97"/>
        <v>0</v>
      </c>
    </row>
    <row r="649" spans="2:12" ht="15" x14ac:dyDescent="0.25">
      <c r="B649" s="31" t="s">
        <v>205</v>
      </c>
      <c r="C649" s="277">
        <f>'2 Income Statement'!$B$28</f>
        <v>0</v>
      </c>
      <c r="D649" s="143"/>
      <c r="E649" s="143"/>
      <c r="F649" s="145"/>
      <c r="G649" s="143"/>
      <c r="H649" s="143"/>
      <c r="I649" s="156"/>
      <c r="J649" s="92">
        <f t="shared" si="96"/>
        <v>0</v>
      </c>
      <c r="K649" s="98">
        <f>'1 Enterprises'!AA$14</f>
        <v>0</v>
      </c>
      <c r="L649" s="94">
        <f t="shared" si="97"/>
        <v>0</v>
      </c>
    </row>
    <row r="650" spans="2:12" ht="15" x14ac:dyDescent="0.25">
      <c r="B650" s="31" t="s">
        <v>206</v>
      </c>
      <c r="C650" s="277">
        <f>'2 Income Statement'!$B$29</f>
        <v>0</v>
      </c>
      <c r="D650" s="143"/>
      <c r="E650" s="143"/>
      <c r="F650" s="145"/>
      <c r="G650" s="143"/>
      <c r="H650" s="143"/>
      <c r="I650" s="156"/>
      <c r="J650" s="92">
        <f t="shared" si="96"/>
        <v>0</v>
      </c>
      <c r="K650" s="98">
        <f>'1 Enterprises'!AB$14</f>
        <v>0</v>
      </c>
      <c r="L650" s="94">
        <f t="shared" si="97"/>
        <v>0</v>
      </c>
    </row>
    <row r="651" spans="2:12" x14ac:dyDescent="0.2">
      <c r="C651" s="31"/>
    </row>
    <row r="652" spans="2:12" ht="15" x14ac:dyDescent="0.25">
      <c r="C652" s="285" t="s">
        <v>433</v>
      </c>
      <c r="D652" s="286"/>
      <c r="E652" s="286"/>
      <c r="F652" s="286"/>
      <c r="G652" s="286"/>
      <c r="H652" s="286"/>
      <c r="I652" s="286"/>
      <c r="J652" s="286"/>
      <c r="K652" s="286"/>
      <c r="L652" s="287"/>
    </row>
    <row r="653" spans="2:12" ht="15" x14ac:dyDescent="0.25">
      <c r="B653" s="31" t="s">
        <v>62</v>
      </c>
      <c r="C653" s="91">
        <f>'2 Income Statement'!$B$5</f>
        <v>0</v>
      </c>
      <c r="D653" s="143"/>
      <c r="E653" s="143"/>
      <c r="F653" s="145"/>
      <c r="G653" s="143"/>
      <c r="H653" s="143"/>
      <c r="I653" s="156"/>
      <c r="J653" s="92">
        <f>IF(G653&gt;0,(D653*(F653/G653)),0)</f>
        <v>0</v>
      </c>
      <c r="K653" s="93">
        <f>'1 Enterprises'!D$14</f>
        <v>0</v>
      </c>
      <c r="L653" s="94">
        <f>IF(K653&gt;0,((J653/K653)*I653),0)</f>
        <v>0</v>
      </c>
    </row>
    <row r="654" spans="2:12" ht="15" x14ac:dyDescent="0.25">
      <c r="B654" s="31" t="s">
        <v>63</v>
      </c>
      <c r="C654" s="91">
        <f>'2 Income Statement'!$B$6</f>
        <v>0</v>
      </c>
      <c r="D654" s="143"/>
      <c r="E654" s="143"/>
      <c r="F654" s="145"/>
      <c r="G654" s="143"/>
      <c r="H654" s="143"/>
      <c r="I654" s="156"/>
      <c r="J654" s="92">
        <f t="shared" ref="J654:J665" si="98">IF(G654&gt;0,(D654*(F654/G654)),0)</f>
        <v>0</v>
      </c>
      <c r="K654" s="97">
        <f>'1 Enterprises'!E$14</f>
        <v>0</v>
      </c>
      <c r="L654" s="94">
        <f t="shared" ref="L654:L665" si="99">IF(K654&gt;0,((J654/K654)*I654),0)</f>
        <v>0</v>
      </c>
    </row>
    <row r="655" spans="2:12" ht="15" x14ac:dyDescent="0.25">
      <c r="B655" s="31" t="s">
        <v>64</v>
      </c>
      <c r="C655" s="91">
        <f>'2 Income Statement'!$B$7</f>
        <v>0</v>
      </c>
      <c r="D655" s="143"/>
      <c r="E655" s="143"/>
      <c r="F655" s="145"/>
      <c r="G655" s="143"/>
      <c r="H655" s="143"/>
      <c r="I655" s="156"/>
      <c r="J655" s="92">
        <f t="shared" si="98"/>
        <v>0</v>
      </c>
      <c r="K655" s="97">
        <f>'1 Enterprises'!F$14</f>
        <v>0</v>
      </c>
      <c r="L655" s="94">
        <f t="shared" si="99"/>
        <v>0</v>
      </c>
    </row>
    <row r="656" spans="2:12" ht="15" x14ac:dyDescent="0.25">
      <c r="B656" s="31" t="s">
        <v>65</v>
      </c>
      <c r="C656" s="91">
        <f>'2 Income Statement'!$B$8</f>
        <v>0</v>
      </c>
      <c r="D656" s="143"/>
      <c r="E656" s="143"/>
      <c r="F656" s="145"/>
      <c r="G656" s="143"/>
      <c r="H656" s="143"/>
      <c r="I656" s="156"/>
      <c r="J656" s="92">
        <f t="shared" si="98"/>
        <v>0</v>
      </c>
      <c r="K656" s="97">
        <f>'1 Enterprises'!G$14</f>
        <v>0</v>
      </c>
      <c r="L656" s="94">
        <f t="shared" si="99"/>
        <v>0</v>
      </c>
    </row>
    <row r="657" spans="2:12" ht="15" x14ac:dyDescent="0.25">
      <c r="B657" s="31" t="s">
        <v>66</v>
      </c>
      <c r="C657" s="91">
        <f>'2 Income Statement'!$B$9</f>
        <v>0</v>
      </c>
      <c r="D657" s="143"/>
      <c r="E657" s="143"/>
      <c r="F657" s="145"/>
      <c r="G657" s="143"/>
      <c r="H657" s="143"/>
      <c r="I657" s="156"/>
      <c r="J657" s="92">
        <f t="shared" si="98"/>
        <v>0</v>
      </c>
      <c r="K657" s="97">
        <f>'1 Enterprises'!H$14</f>
        <v>0</v>
      </c>
      <c r="L657" s="94">
        <f t="shared" si="99"/>
        <v>0</v>
      </c>
    </row>
    <row r="658" spans="2:12" ht="15" x14ac:dyDescent="0.25">
      <c r="B658" s="31" t="s">
        <v>187</v>
      </c>
      <c r="C658" s="91">
        <f>'2 Income Statement'!$B$10</f>
        <v>0</v>
      </c>
      <c r="D658" s="143"/>
      <c r="E658" s="143"/>
      <c r="F658" s="145"/>
      <c r="G658" s="143"/>
      <c r="H658" s="143"/>
      <c r="I658" s="156"/>
      <c r="J658" s="92">
        <f t="shared" si="98"/>
        <v>0</v>
      </c>
      <c r="K658" s="97">
        <f>'1 Enterprises'!I$14</f>
        <v>0</v>
      </c>
      <c r="L658" s="94">
        <f t="shared" si="99"/>
        <v>0</v>
      </c>
    </row>
    <row r="659" spans="2:12" ht="15" x14ac:dyDescent="0.25">
      <c r="B659" s="31" t="s">
        <v>188</v>
      </c>
      <c r="C659" s="91">
        <f>'2 Income Statement'!$B$11</f>
        <v>0</v>
      </c>
      <c r="D659" s="143"/>
      <c r="E659" s="143"/>
      <c r="F659" s="145"/>
      <c r="G659" s="143"/>
      <c r="H659" s="143"/>
      <c r="I659" s="156"/>
      <c r="J659" s="92">
        <f t="shared" si="98"/>
        <v>0</v>
      </c>
      <c r="K659" s="97">
        <f>'1 Enterprises'!J$14</f>
        <v>0</v>
      </c>
      <c r="L659" s="94">
        <f t="shared" si="99"/>
        <v>0</v>
      </c>
    </row>
    <row r="660" spans="2:12" ht="15" x14ac:dyDescent="0.25">
      <c r="B660" s="31" t="s">
        <v>189</v>
      </c>
      <c r="C660" s="91">
        <f>'2 Income Statement'!$B$12</f>
        <v>0</v>
      </c>
      <c r="D660" s="143"/>
      <c r="E660" s="143"/>
      <c r="F660" s="145"/>
      <c r="G660" s="143"/>
      <c r="H660" s="143"/>
      <c r="I660" s="156"/>
      <c r="J660" s="92">
        <f t="shared" si="98"/>
        <v>0</v>
      </c>
      <c r="K660" s="98">
        <f>'1 Enterprises'!K$14</f>
        <v>0</v>
      </c>
      <c r="L660" s="94">
        <f t="shared" si="99"/>
        <v>0</v>
      </c>
    </row>
    <row r="661" spans="2:12" ht="15" x14ac:dyDescent="0.25">
      <c r="B661" s="31" t="s">
        <v>190</v>
      </c>
      <c r="C661" s="91">
        <f>'2 Income Statement'!$B$13</f>
        <v>0</v>
      </c>
      <c r="D661" s="143"/>
      <c r="E661" s="143"/>
      <c r="F661" s="145"/>
      <c r="G661" s="143"/>
      <c r="H661" s="143"/>
      <c r="I661" s="156"/>
      <c r="J661" s="92">
        <f t="shared" si="98"/>
        <v>0</v>
      </c>
      <c r="K661" s="98">
        <f>'1 Enterprises'!L$14</f>
        <v>0</v>
      </c>
      <c r="L661" s="94">
        <f t="shared" si="99"/>
        <v>0</v>
      </c>
    </row>
    <row r="662" spans="2:12" ht="15" x14ac:dyDescent="0.25">
      <c r="B662" s="31" t="s">
        <v>191</v>
      </c>
      <c r="C662" s="91">
        <f>'2 Income Statement'!$B$14</f>
        <v>0</v>
      </c>
      <c r="D662" s="143"/>
      <c r="E662" s="143"/>
      <c r="F662" s="145"/>
      <c r="G662" s="143"/>
      <c r="H662" s="143"/>
      <c r="I662" s="156"/>
      <c r="J662" s="92">
        <f t="shared" si="98"/>
        <v>0</v>
      </c>
      <c r="K662" s="98">
        <f>'1 Enterprises'!M$14</f>
        <v>0</v>
      </c>
      <c r="L662" s="94">
        <f t="shared" si="99"/>
        <v>0</v>
      </c>
    </row>
    <row r="663" spans="2:12" ht="15" x14ac:dyDescent="0.25">
      <c r="B663" s="31" t="s">
        <v>192</v>
      </c>
      <c r="C663" s="91">
        <f>'2 Income Statement'!$B$15</f>
        <v>0</v>
      </c>
      <c r="D663" s="143"/>
      <c r="E663" s="143"/>
      <c r="F663" s="145"/>
      <c r="G663" s="143"/>
      <c r="H663" s="143"/>
      <c r="I663" s="156"/>
      <c r="J663" s="92">
        <f t="shared" si="98"/>
        <v>0</v>
      </c>
      <c r="K663" s="98">
        <f>'1 Enterprises'!N$14</f>
        <v>0</v>
      </c>
      <c r="L663" s="94">
        <f t="shared" si="99"/>
        <v>0</v>
      </c>
    </row>
    <row r="664" spans="2:12" ht="15" x14ac:dyDescent="0.25">
      <c r="B664" s="31" t="s">
        <v>193</v>
      </c>
      <c r="C664" s="91">
        <f>'2 Income Statement'!$B$16</f>
        <v>0</v>
      </c>
      <c r="D664" s="143"/>
      <c r="E664" s="143"/>
      <c r="F664" s="145"/>
      <c r="G664" s="143"/>
      <c r="H664" s="143"/>
      <c r="I664" s="156"/>
      <c r="J664" s="92">
        <f t="shared" si="98"/>
        <v>0</v>
      </c>
      <c r="K664" s="98">
        <f>'1 Enterprises'!O$14</f>
        <v>0</v>
      </c>
      <c r="L664" s="94">
        <f t="shared" si="99"/>
        <v>0</v>
      </c>
    </row>
    <row r="665" spans="2:12" ht="15" x14ac:dyDescent="0.25">
      <c r="B665" s="31" t="s">
        <v>194</v>
      </c>
      <c r="C665" s="277">
        <f>'2 Income Statement'!$B$17</f>
        <v>0</v>
      </c>
      <c r="D665" s="143"/>
      <c r="E665" s="143"/>
      <c r="F665" s="145"/>
      <c r="G665" s="143"/>
      <c r="H665" s="143"/>
      <c r="I665" s="156"/>
      <c r="J665" s="92">
        <f t="shared" si="98"/>
        <v>0</v>
      </c>
      <c r="K665" s="98">
        <f>'1 Enterprises'!P$14</f>
        <v>0</v>
      </c>
      <c r="L665" s="94">
        <f t="shared" si="99"/>
        <v>0</v>
      </c>
    </row>
    <row r="666" spans="2:12" ht="15" x14ac:dyDescent="0.25">
      <c r="B666" s="31" t="s">
        <v>195</v>
      </c>
      <c r="C666" s="277">
        <f>'2 Income Statement'!$B$18</f>
        <v>0</v>
      </c>
      <c r="D666" s="143"/>
      <c r="E666" s="143"/>
      <c r="F666" s="145"/>
      <c r="G666" s="143"/>
      <c r="H666" s="143"/>
      <c r="I666" s="156"/>
      <c r="J666" s="92">
        <f>IF(G666&gt;0,(D666*(F666/G666)),0)</f>
        <v>0</v>
      </c>
      <c r="K666" s="98">
        <f>'1 Enterprises'!Q$14</f>
        <v>0</v>
      </c>
      <c r="L666" s="94">
        <f>IF(K666&gt;0,((J666/K666)*I666),0)</f>
        <v>0</v>
      </c>
    </row>
    <row r="667" spans="2:12" ht="15" x14ac:dyDescent="0.25">
      <c r="B667" s="31" t="s">
        <v>196</v>
      </c>
      <c r="C667" s="277">
        <f>'2 Income Statement'!$B$19</f>
        <v>0</v>
      </c>
      <c r="D667" s="143"/>
      <c r="E667" s="143"/>
      <c r="F667" s="145"/>
      <c r="G667" s="143"/>
      <c r="H667" s="143"/>
      <c r="I667" s="156"/>
      <c r="J667" s="92">
        <f t="shared" ref="J667:J677" si="100">IF(G667&gt;0,(D667*(F667/G667)),0)</f>
        <v>0</v>
      </c>
      <c r="K667" s="98">
        <f>'1 Enterprises'!R$14</f>
        <v>0</v>
      </c>
      <c r="L667" s="94">
        <f t="shared" ref="L667:L677" si="101">IF(K667&gt;0,((J667/K667)*I667),0)</f>
        <v>0</v>
      </c>
    </row>
    <row r="668" spans="2:12" ht="15" x14ac:dyDescent="0.25">
      <c r="B668" s="31" t="s">
        <v>197</v>
      </c>
      <c r="C668" s="277">
        <f>'2 Income Statement'!$B$20</f>
        <v>0</v>
      </c>
      <c r="D668" s="143"/>
      <c r="E668" s="143"/>
      <c r="F668" s="145"/>
      <c r="G668" s="143"/>
      <c r="H668" s="143"/>
      <c r="I668" s="156"/>
      <c r="J668" s="92">
        <f t="shared" si="100"/>
        <v>0</v>
      </c>
      <c r="K668" s="98">
        <f>'1 Enterprises'!S$14</f>
        <v>0</v>
      </c>
      <c r="L668" s="94">
        <f t="shared" si="101"/>
        <v>0</v>
      </c>
    </row>
    <row r="669" spans="2:12" ht="15" x14ac:dyDescent="0.25">
      <c r="B669" s="31" t="s">
        <v>198</v>
      </c>
      <c r="C669" s="277">
        <f>'2 Income Statement'!$B$21</f>
        <v>0</v>
      </c>
      <c r="D669" s="143"/>
      <c r="E669" s="143"/>
      <c r="F669" s="145"/>
      <c r="G669" s="143"/>
      <c r="H669" s="143"/>
      <c r="I669" s="156"/>
      <c r="J669" s="92">
        <f t="shared" si="100"/>
        <v>0</v>
      </c>
      <c r="K669" s="98">
        <f>'1 Enterprises'!T$14</f>
        <v>0</v>
      </c>
      <c r="L669" s="94">
        <f t="shared" si="101"/>
        <v>0</v>
      </c>
    </row>
    <row r="670" spans="2:12" ht="15" x14ac:dyDescent="0.25">
      <c r="B670" s="31" t="s">
        <v>199</v>
      </c>
      <c r="C670" s="277">
        <f>'2 Income Statement'!$B$22</f>
        <v>0</v>
      </c>
      <c r="D670" s="143"/>
      <c r="E670" s="143"/>
      <c r="F670" s="145"/>
      <c r="G670" s="143"/>
      <c r="H670" s="143"/>
      <c r="I670" s="156"/>
      <c r="J670" s="92">
        <f t="shared" si="100"/>
        <v>0</v>
      </c>
      <c r="K670" s="98">
        <f>'1 Enterprises'!U$14</f>
        <v>0</v>
      </c>
      <c r="L670" s="94">
        <f t="shared" si="101"/>
        <v>0</v>
      </c>
    </row>
    <row r="671" spans="2:12" ht="15" x14ac:dyDescent="0.25">
      <c r="B671" s="31" t="s">
        <v>200</v>
      </c>
      <c r="C671" s="277">
        <f>'2 Income Statement'!$B$23</f>
        <v>0</v>
      </c>
      <c r="D671" s="143"/>
      <c r="E671" s="143"/>
      <c r="F671" s="145"/>
      <c r="G671" s="143"/>
      <c r="H671" s="143"/>
      <c r="I671" s="156"/>
      <c r="J671" s="92">
        <f t="shared" si="100"/>
        <v>0</v>
      </c>
      <c r="K671" s="98">
        <f>'1 Enterprises'!V$14</f>
        <v>0</v>
      </c>
      <c r="L671" s="94">
        <f t="shared" si="101"/>
        <v>0</v>
      </c>
    </row>
    <row r="672" spans="2:12" ht="15" x14ac:dyDescent="0.25">
      <c r="B672" s="31" t="s">
        <v>201</v>
      </c>
      <c r="C672" s="277">
        <f>'2 Income Statement'!$B$24</f>
        <v>0</v>
      </c>
      <c r="D672" s="143"/>
      <c r="E672" s="143"/>
      <c r="F672" s="145"/>
      <c r="G672" s="143"/>
      <c r="H672" s="143"/>
      <c r="I672" s="156"/>
      <c r="J672" s="92">
        <f t="shared" si="100"/>
        <v>0</v>
      </c>
      <c r="K672" s="98">
        <f>'1 Enterprises'!W$14</f>
        <v>0</v>
      </c>
      <c r="L672" s="94">
        <f t="shared" si="101"/>
        <v>0</v>
      </c>
    </row>
    <row r="673" spans="2:12" ht="15" x14ac:dyDescent="0.25">
      <c r="B673" s="31" t="s">
        <v>202</v>
      </c>
      <c r="C673" s="277">
        <f>'2 Income Statement'!$B$25</f>
        <v>0</v>
      </c>
      <c r="D673" s="143"/>
      <c r="E673" s="143"/>
      <c r="F673" s="145"/>
      <c r="G673" s="143"/>
      <c r="H673" s="143"/>
      <c r="I673" s="156"/>
      <c r="J673" s="92">
        <f t="shared" si="100"/>
        <v>0</v>
      </c>
      <c r="K673" s="98">
        <f>'1 Enterprises'!X$14</f>
        <v>0</v>
      </c>
      <c r="L673" s="94">
        <f t="shared" si="101"/>
        <v>0</v>
      </c>
    </row>
    <row r="674" spans="2:12" ht="15" x14ac:dyDescent="0.25">
      <c r="B674" s="31" t="s">
        <v>203</v>
      </c>
      <c r="C674" s="277">
        <f>'2 Income Statement'!$B$26</f>
        <v>0</v>
      </c>
      <c r="D674" s="143"/>
      <c r="E674" s="143"/>
      <c r="F674" s="145"/>
      <c r="G674" s="143"/>
      <c r="H674" s="143"/>
      <c r="I674" s="156"/>
      <c r="J674" s="92">
        <f t="shared" si="100"/>
        <v>0</v>
      </c>
      <c r="K674" s="98">
        <f>'1 Enterprises'!Y$14</f>
        <v>0</v>
      </c>
      <c r="L674" s="94">
        <f t="shared" si="101"/>
        <v>0</v>
      </c>
    </row>
    <row r="675" spans="2:12" ht="15" x14ac:dyDescent="0.25">
      <c r="B675" s="31" t="s">
        <v>204</v>
      </c>
      <c r="C675" s="277">
        <f>'2 Income Statement'!$B$27</f>
        <v>0</v>
      </c>
      <c r="D675" s="143"/>
      <c r="E675" s="143"/>
      <c r="F675" s="145"/>
      <c r="G675" s="143"/>
      <c r="H675" s="143"/>
      <c r="I675" s="156"/>
      <c r="J675" s="92">
        <f t="shared" si="100"/>
        <v>0</v>
      </c>
      <c r="K675" s="98">
        <f>'1 Enterprises'!Z$14</f>
        <v>0</v>
      </c>
      <c r="L675" s="94">
        <f t="shared" si="101"/>
        <v>0</v>
      </c>
    </row>
    <row r="676" spans="2:12" ht="15" x14ac:dyDescent="0.25">
      <c r="B676" s="31" t="s">
        <v>205</v>
      </c>
      <c r="C676" s="277">
        <f>'2 Income Statement'!$B$28</f>
        <v>0</v>
      </c>
      <c r="D676" s="143"/>
      <c r="E676" s="143"/>
      <c r="F676" s="145"/>
      <c r="G676" s="143"/>
      <c r="H676" s="143"/>
      <c r="I676" s="156"/>
      <c r="J676" s="92">
        <f t="shared" si="100"/>
        <v>0</v>
      </c>
      <c r="K676" s="98">
        <f>'1 Enterprises'!AA$14</f>
        <v>0</v>
      </c>
      <c r="L676" s="94">
        <f t="shared" si="101"/>
        <v>0</v>
      </c>
    </row>
    <row r="677" spans="2:12" ht="15" x14ac:dyDescent="0.25">
      <c r="B677" s="31" t="s">
        <v>206</v>
      </c>
      <c r="C677" s="277">
        <f>'2 Income Statement'!$B$29</f>
        <v>0</v>
      </c>
      <c r="D677" s="143"/>
      <c r="E677" s="143"/>
      <c r="F677" s="145"/>
      <c r="G677" s="143"/>
      <c r="H677" s="143"/>
      <c r="I677" s="156"/>
      <c r="J677" s="92">
        <f t="shared" si="100"/>
        <v>0</v>
      </c>
      <c r="K677" s="98">
        <f>'1 Enterprises'!AB$14</f>
        <v>0</v>
      </c>
      <c r="L677" s="94">
        <f t="shared" si="101"/>
        <v>0</v>
      </c>
    </row>
    <row r="679" spans="2:12" ht="15" x14ac:dyDescent="0.25">
      <c r="C679" s="285" t="s">
        <v>434</v>
      </c>
      <c r="D679" s="286"/>
      <c r="E679" s="286"/>
      <c r="F679" s="286"/>
      <c r="G679" s="286"/>
      <c r="H679" s="286"/>
      <c r="I679" s="286"/>
      <c r="J679" s="286"/>
      <c r="K679" s="286"/>
      <c r="L679" s="287"/>
    </row>
    <row r="680" spans="2:12" ht="15" x14ac:dyDescent="0.25">
      <c r="B680" s="31" t="s">
        <v>62</v>
      </c>
      <c r="C680" s="91">
        <f>'2 Income Statement'!$B$5</f>
        <v>0</v>
      </c>
      <c r="D680" s="143"/>
      <c r="E680" s="143"/>
      <c r="F680" s="145"/>
      <c r="G680" s="143"/>
      <c r="H680" s="143"/>
      <c r="I680" s="156"/>
      <c r="J680" s="92">
        <f>IF(G680&gt;0,(D680*(F680/G680)),0)</f>
        <v>0</v>
      </c>
      <c r="K680" s="93">
        <f>'1 Enterprises'!D$14</f>
        <v>0</v>
      </c>
      <c r="L680" s="94">
        <f t="shared" ref="L680:L692" si="102">IF(K680&gt;0,((J680/K680)*I680),0)</f>
        <v>0</v>
      </c>
    </row>
    <row r="681" spans="2:12" ht="15" x14ac:dyDescent="0.25">
      <c r="B681" s="31" t="s">
        <v>63</v>
      </c>
      <c r="C681" s="91">
        <f>'2 Income Statement'!$B$6</f>
        <v>0</v>
      </c>
      <c r="D681" s="143"/>
      <c r="E681" s="143"/>
      <c r="F681" s="145"/>
      <c r="G681" s="143"/>
      <c r="H681" s="143"/>
      <c r="I681" s="156"/>
      <c r="J681" s="92">
        <f t="shared" ref="J681:J692" si="103">IF(G681&gt;0,(D681*(F681/G681)),0)</f>
        <v>0</v>
      </c>
      <c r="K681" s="97">
        <f>'1 Enterprises'!E$14</f>
        <v>0</v>
      </c>
      <c r="L681" s="94">
        <f t="shared" si="102"/>
        <v>0</v>
      </c>
    </row>
    <row r="682" spans="2:12" ht="15" x14ac:dyDescent="0.25">
      <c r="B682" s="31" t="s">
        <v>64</v>
      </c>
      <c r="C682" s="91">
        <f>'2 Income Statement'!$B$7</f>
        <v>0</v>
      </c>
      <c r="D682" s="143"/>
      <c r="E682" s="143"/>
      <c r="F682" s="145"/>
      <c r="G682" s="143"/>
      <c r="H682" s="143"/>
      <c r="I682" s="156"/>
      <c r="J682" s="92">
        <f t="shared" si="103"/>
        <v>0</v>
      </c>
      <c r="K682" s="97">
        <f>'1 Enterprises'!F$14</f>
        <v>0</v>
      </c>
      <c r="L682" s="94">
        <f t="shared" si="102"/>
        <v>0</v>
      </c>
    </row>
    <row r="683" spans="2:12" ht="15" x14ac:dyDescent="0.25">
      <c r="B683" s="31" t="s">
        <v>65</v>
      </c>
      <c r="C683" s="91">
        <f>'2 Income Statement'!$B$8</f>
        <v>0</v>
      </c>
      <c r="D683" s="143"/>
      <c r="E683" s="143"/>
      <c r="F683" s="145"/>
      <c r="G683" s="143"/>
      <c r="H683" s="143"/>
      <c r="I683" s="156"/>
      <c r="J683" s="92">
        <f t="shared" si="103"/>
        <v>0</v>
      </c>
      <c r="K683" s="97">
        <f>'1 Enterprises'!G$14</f>
        <v>0</v>
      </c>
      <c r="L683" s="94">
        <f t="shared" si="102"/>
        <v>0</v>
      </c>
    </row>
    <row r="684" spans="2:12" ht="15" x14ac:dyDescent="0.25">
      <c r="B684" s="31" t="s">
        <v>66</v>
      </c>
      <c r="C684" s="91">
        <f>'2 Income Statement'!$B$9</f>
        <v>0</v>
      </c>
      <c r="D684" s="143"/>
      <c r="E684" s="143"/>
      <c r="F684" s="145"/>
      <c r="G684" s="143"/>
      <c r="H684" s="143"/>
      <c r="I684" s="156"/>
      <c r="J684" s="92">
        <f t="shared" si="103"/>
        <v>0</v>
      </c>
      <c r="K684" s="97">
        <f>'1 Enterprises'!H$14</f>
        <v>0</v>
      </c>
      <c r="L684" s="94">
        <f t="shared" si="102"/>
        <v>0</v>
      </c>
    </row>
    <row r="685" spans="2:12" ht="15" x14ac:dyDescent="0.25">
      <c r="B685" s="31" t="s">
        <v>187</v>
      </c>
      <c r="C685" s="91">
        <f>'2 Income Statement'!$B$10</f>
        <v>0</v>
      </c>
      <c r="D685" s="143"/>
      <c r="E685" s="143"/>
      <c r="F685" s="145"/>
      <c r="G685" s="143"/>
      <c r="H685" s="143"/>
      <c r="I685" s="156"/>
      <c r="J685" s="92">
        <f t="shared" si="103"/>
        <v>0</v>
      </c>
      <c r="K685" s="97">
        <f>'1 Enterprises'!I$14</f>
        <v>0</v>
      </c>
      <c r="L685" s="94">
        <f t="shared" si="102"/>
        <v>0</v>
      </c>
    </row>
    <row r="686" spans="2:12" ht="15" x14ac:dyDescent="0.25">
      <c r="B686" s="31" t="s">
        <v>188</v>
      </c>
      <c r="C686" s="91">
        <f>'2 Income Statement'!$B$11</f>
        <v>0</v>
      </c>
      <c r="D686" s="143"/>
      <c r="E686" s="143"/>
      <c r="F686" s="145"/>
      <c r="G686" s="143"/>
      <c r="H686" s="143"/>
      <c r="I686" s="156"/>
      <c r="J686" s="92">
        <f t="shared" si="103"/>
        <v>0</v>
      </c>
      <c r="K686" s="97">
        <f>'1 Enterprises'!J$14</f>
        <v>0</v>
      </c>
      <c r="L686" s="94">
        <f t="shared" si="102"/>
        <v>0</v>
      </c>
    </row>
    <row r="687" spans="2:12" ht="15" x14ac:dyDescent="0.25">
      <c r="B687" s="31" t="s">
        <v>189</v>
      </c>
      <c r="C687" s="91">
        <f>'2 Income Statement'!$B$12</f>
        <v>0</v>
      </c>
      <c r="D687" s="143"/>
      <c r="E687" s="143"/>
      <c r="F687" s="145"/>
      <c r="G687" s="143"/>
      <c r="H687" s="143"/>
      <c r="I687" s="156"/>
      <c r="J687" s="92">
        <f t="shared" si="103"/>
        <v>0</v>
      </c>
      <c r="K687" s="98">
        <f>'1 Enterprises'!K$14</f>
        <v>0</v>
      </c>
      <c r="L687" s="94">
        <f t="shared" si="102"/>
        <v>0</v>
      </c>
    </row>
    <row r="688" spans="2:12" ht="15" x14ac:dyDescent="0.25">
      <c r="B688" s="31" t="s">
        <v>190</v>
      </c>
      <c r="C688" s="91">
        <f>'2 Income Statement'!$B$13</f>
        <v>0</v>
      </c>
      <c r="D688" s="143"/>
      <c r="E688" s="143"/>
      <c r="F688" s="145"/>
      <c r="G688" s="143"/>
      <c r="H688" s="143"/>
      <c r="I688" s="156"/>
      <c r="J688" s="92">
        <f t="shared" si="103"/>
        <v>0</v>
      </c>
      <c r="K688" s="98">
        <f>'1 Enterprises'!L$14</f>
        <v>0</v>
      </c>
      <c r="L688" s="94">
        <f t="shared" si="102"/>
        <v>0</v>
      </c>
    </row>
    <row r="689" spans="2:12" ht="15" x14ac:dyDescent="0.25">
      <c r="B689" s="31" t="s">
        <v>191</v>
      </c>
      <c r="C689" s="91">
        <f>'2 Income Statement'!$B$14</f>
        <v>0</v>
      </c>
      <c r="D689" s="143"/>
      <c r="E689" s="143"/>
      <c r="F689" s="145"/>
      <c r="G689" s="143"/>
      <c r="H689" s="143"/>
      <c r="I689" s="156"/>
      <c r="J689" s="92">
        <f t="shared" si="103"/>
        <v>0</v>
      </c>
      <c r="K689" s="98">
        <f>'1 Enterprises'!M$14</f>
        <v>0</v>
      </c>
      <c r="L689" s="94">
        <f t="shared" si="102"/>
        <v>0</v>
      </c>
    </row>
    <row r="690" spans="2:12" ht="15" x14ac:dyDescent="0.25">
      <c r="B690" s="31" t="s">
        <v>192</v>
      </c>
      <c r="C690" s="91">
        <f>'2 Income Statement'!$B$15</f>
        <v>0</v>
      </c>
      <c r="D690" s="143"/>
      <c r="E690" s="143"/>
      <c r="F690" s="145"/>
      <c r="G690" s="143"/>
      <c r="H690" s="143"/>
      <c r="I690" s="156"/>
      <c r="J690" s="92">
        <f t="shared" si="103"/>
        <v>0</v>
      </c>
      <c r="K690" s="98">
        <f>'1 Enterprises'!N$14</f>
        <v>0</v>
      </c>
      <c r="L690" s="94">
        <f t="shared" si="102"/>
        <v>0</v>
      </c>
    </row>
    <row r="691" spans="2:12" ht="15" x14ac:dyDescent="0.25">
      <c r="B691" s="31" t="s">
        <v>193</v>
      </c>
      <c r="C691" s="91">
        <f>'2 Income Statement'!$B$16</f>
        <v>0</v>
      </c>
      <c r="D691" s="143"/>
      <c r="E691" s="143"/>
      <c r="F691" s="145"/>
      <c r="G691" s="143"/>
      <c r="H691" s="143"/>
      <c r="I691" s="156"/>
      <c r="J691" s="92">
        <f t="shared" si="103"/>
        <v>0</v>
      </c>
      <c r="K691" s="98">
        <f>'1 Enterprises'!O$14</f>
        <v>0</v>
      </c>
      <c r="L691" s="94">
        <f t="shared" si="102"/>
        <v>0</v>
      </c>
    </row>
    <row r="692" spans="2:12" ht="15" x14ac:dyDescent="0.25">
      <c r="B692" s="31" t="s">
        <v>194</v>
      </c>
      <c r="C692" s="277">
        <f>'2 Income Statement'!$B$17</f>
        <v>0</v>
      </c>
      <c r="D692" s="143"/>
      <c r="E692" s="143"/>
      <c r="F692" s="145"/>
      <c r="G692" s="143"/>
      <c r="H692" s="143"/>
      <c r="I692" s="156"/>
      <c r="J692" s="92">
        <f t="shared" si="103"/>
        <v>0</v>
      </c>
      <c r="K692" s="98">
        <f>'1 Enterprises'!P$14</f>
        <v>0</v>
      </c>
      <c r="L692" s="94">
        <f t="shared" si="102"/>
        <v>0</v>
      </c>
    </row>
    <row r="693" spans="2:12" ht="15" x14ac:dyDescent="0.25">
      <c r="B693" s="31" t="s">
        <v>195</v>
      </c>
      <c r="C693" s="277">
        <f>'2 Income Statement'!$B$18</f>
        <v>0</v>
      </c>
      <c r="D693" s="143"/>
      <c r="E693" s="143"/>
      <c r="F693" s="145"/>
      <c r="G693" s="143"/>
      <c r="H693" s="143"/>
      <c r="I693" s="156"/>
      <c r="J693" s="92">
        <f>IF(G693&gt;0,(D693*(F693/G693)),0)</f>
        <v>0</v>
      </c>
      <c r="K693" s="98">
        <f>'1 Enterprises'!Q$14</f>
        <v>0</v>
      </c>
      <c r="L693" s="94">
        <f>IF(K693&gt;0,((J693/K693)*I693),0)</f>
        <v>0</v>
      </c>
    </row>
    <row r="694" spans="2:12" ht="15" x14ac:dyDescent="0.25">
      <c r="B694" s="31" t="s">
        <v>196</v>
      </c>
      <c r="C694" s="277">
        <f>'2 Income Statement'!$B$19</f>
        <v>0</v>
      </c>
      <c r="D694" s="143"/>
      <c r="E694" s="143"/>
      <c r="F694" s="145"/>
      <c r="G694" s="143"/>
      <c r="H694" s="143"/>
      <c r="I694" s="156"/>
      <c r="J694" s="92">
        <f t="shared" ref="J694:J704" si="104">IF(G694&gt;0,(D694*(F694/G694)),0)</f>
        <v>0</v>
      </c>
      <c r="K694" s="98">
        <f>'1 Enterprises'!R$14</f>
        <v>0</v>
      </c>
      <c r="L694" s="94">
        <f t="shared" ref="L694:L704" si="105">IF(K694&gt;0,((J694/K694)*I694),0)</f>
        <v>0</v>
      </c>
    </row>
    <row r="695" spans="2:12" ht="15" x14ac:dyDescent="0.25">
      <c r="B695" s="31" t="s">
        <v>197</v>
      </c>
      <c r="C695" s="277">
        <f>'2 Income Statement'!$B$20</f>
        <v>0</v>
      </c>
      <c r="D695" s="143"/>
      <c r="E695" s="143"/>
      <c r="F695" s="145"/>
      <c r="G695" s="143"/>
      <c r="H695" s="143"/>
      <c r="I695" s="156"/>
      <c r="J695" s="92">
        <f t="shared" si="104"/>
        <v>0</v>
      </c>
      <c r="K695" s="98">
        <f>'1 Enterprises'!S$14</f>
        <v>0</v>
      </c>
      <c r="L695" s="94">
        <f t="shared" si="105"/>
        <v>0</v>
      </c>
    </row>
    <row r="696" spans="2:12" ht="15" x14ac:dyDescent="0.25">
      <c r="B696" s="31" t="s">
        <v>198</v>
      </c>
      <c r="C696" s="277">
        <f>'2 Income Statement'!$B$21</f>
        <v>0</v>
      </c>
      <c r="D696" s="143"/>
      <c r="E696" s="143"/>
      <c r="F696" s="145"/>
      <c r="G696" s="143"/>
      <c r="H696" s="143"/>
      <c r="I696" s="156"/>
      <c r="J696" s="92">
        <f t="shared" si="104"/>
        <v>0</v>
      </c>
      <c r="K696" s="98">
        <f>'1 Enterprises'!T$14</f>
        <v>0</v>
      </c>
      <c r="L696" s="94">
        <f t="shared" si="105"/>
        <v>0</v>
      </c>
    </row>
    <row r="697" spans="2:12" ht="15" x14ac:dyDescent="0.25">
      <c r="B697" s="31" t="s">
        <v>199</v>
      </c>
      <c r="C697" s="277">
        <f>'2 Income Statement'!$B$22</f>
        <v>0</v>
      </c>
      <c r="D697" s="143"/>
      <c r="E697" s="143"/>
      <c r="F697" s="145"/>
      <c r="G697" s="143"/>
      <c r="H697" s="143"/>
      <c r="I697" s="156"/>
      <c r="J697" s="92">
        <f t="shared" si="104"/>
        <v>0</v>
      </c>
      <c r="K697" s="98">
        <f>'1 Enterprises'!U$14</f>
        <v>0</v>
      </c>
      <c r="L697" s="94">
        <f t="shared" si="105"/>
        <v>0</v>
      </c>
    </row>
    <row r="698" spans="2:12" ht="15" x14ac:dyDescent="0.25">
      <c r="B698" s="31" t="s">
        <v>200</v>
      </c>
      <c r="C698" s="277">
        <f>'2 Income Statement'!$B$23</f>
        <v>0</v>
      </c>
      <c r="D698" s="143"/>
      <c r="E698" s="143"/>
      <c r="F698" s="145"/>
      <c r="G698" s="143"/>
      <c r="H698" s="143"/>
      <c r="I698" s="156"/>
      <c r="J698" s="92">
        <f t="shared" si="104"/>
        <v>0</v>
      </c>
      <c r="K698" s="98">
        <f>'1 Enterprises'!V$14</f>
        <v>0</v>
      </c>
      <c r="L698" s="94">
        <f t="shared" si="105"/>
        <v>0</v>
      </c>
    </row>
    <row r="699" spans="2:12" ht="15" x14ac:dyDescent="0.25">
      <c r="B699" s="31" t="s">
        <v>201</v>
      </c>
      <c r="C699" s="277">
        <f>'2 Income Statement'!$B$24</f>
        <v>0</v>
      </c>
      <c r="D699" s="143"/>
      <c r="E699" s="143"/>
      <c r="F699" s="145"/>
      <c r="G699" s="143"/>
      <c r="H699" s="143"/>
      <c r="I699" s="156"/>
      <c r="J699" s="92">
        <f t="shared" si="104"/>
        <v>0</v>
      </c>
      <c r="K699" s="98">
        <f>'1 Enterprises'!W$14</f>
        <v>0</v>
      </c>
      <c r="L699" s="94">
        <f t="shared" si="105"/>
        <v>0</v>
      </c>
    </row>
    <row r="700" spans="2:12" ht="15" x14ac:dyDescent="0.25">
      <c r="B700" s="31" t="s">
        <v>202</v>
      </c>
      <c r="C700" s="277">
        <f>'2 Income Statement'!$B$25</f>
        <v>0</v>
      </c>
      <c r="D700" s="143"/>
      <c r="E700" s="143"/>
      <c r="F700" s="145"/>
      <c r="G700" s="143"/>
      <c r="H700" s="143"/>
      <c r="I700" s="156"/>
      <c r="J700" s="92">
        <f t="shared" si="104"/>
        <v>0</v>
      </c>
      <c r="K700" s="98">
        <f>'1 Enterprises'!X$14</f>
        <v>0</v>
      </c>
      <c r="L700" s="94">
        <f t="shared" si="105"/>
        <v>0</v>
      </c>
    </row>
    <row r="701" spans="2:12" ht="15" x14ac:dyDescent="0.25">
      <c r="B701" s="31" t="s">
        <v>203</v>
      </c>
      <c r="C701" s="277">
        <f>'2 Income Statement'!$B$26</f>
        <v>0</v>
      </c>
      <c r="D701" s="143"/>
      <c r="E701" s="143"/>
      <c r="F701" s="145"/>
      <c r="G701" s="143"/>
      <c r="H701" s="143"/>
      <c r="I701" s="156"/>
      <c r="J701" s="92">
        <f t="shared" si="104"/>
        <v>0</v>
      </c>
      <c r="K701" s="98">
        <f>'1 Enterprises'!Y$14</f>
        <v>0</v>
      </c>
      <c r="L701" s="94">
        <f t="shared" si="105"/>
        <v>0</v>
      </c>
    </row>
    <row r="702" spans="2:12" ht="15" x14ac:dyDescent="0.25">
      <c r="B702" s="31" t="s">
        <v>204</v>
      </c>
      <c r="C702" s="277">
        <f>'2 Income Statement'!$B$27</f>
        <v>0</v>
      </c>
      <c r="D702" s="143"/>
      <c r="E702" s="143"/>
      <c r="F702" s="145"/>
      <c r="G702" s="143"/>
      <c r="H702" s="143"/>
      <c r="I702" s="156"/>
      <c r="J702" s="92">
        <f t="shared" si="104"/>
        <v>0</v>
      </c>
      <c r="K702" s="98">
        <f>'1 Enterprises'!Z$14</f>
        <v>0</v>
      </c>
      <c r="L702" s="94">
        <f t="shared" si="105"/>
        <v>0</v>
      </c>
    </row>
    <row r="703" spans="2:12" ht="15" x14ac:dyDescent="0.25">
      <c r="B703" s="31" t="s">
        <v>205</v>
      </c>
      <c r="C703" s="277">
        <f>'2 Income Statement'!$B$28</f>
        <v>0</v>
      </c>
      <c r="D703" s="143"/>
      <c r="E703" s="143"/>
      <c r="F703" s="145"/>
      <c r="G703" s="143"/>
      <c r="H703" s="143"/>
      <c r="I703" s="156"/>
      <c r="J703" s="92">
        <f t="shared" si="104"/>
        <v>0</v>
      </c>
      <c r="K703" s="98">
        <f>'1 Enterprises'!AA$14</f>
        <v>0</v>
      </c>
      <c r="L703" s="94">
        <f t="shared" si="105"/>
        <v>0</v>
      </c>
    </row>
    <row r="704" spans="2:12" ht="15" x14ac:dyDescent="0.25">
      <c r="B704" s="31" t="s">
        <v>206</v>
      </c>
      <c r="C704" s="277">
        <f>'2 Income Statement'!$B$29</f>
        <v>0</v>
      </c>
      <c r="D704" s="143"/>
      <c r="E704" s="143"/>
      <c r="F704" s="145"/>
      <c r="G704" s="143"/>
      <c r="H704" s="143"/>
      <c r="I704" s="156"/>
      <c r="J704" s="92">
        <f t="shared" si="104"/>
        <v>0</v>
      </c>
      <c r="K704" s="98">
        <f>'1 Enterprises'!AB$14</f>
        <v>0</v>
      </c>
      <c r="L704" s="94">
        <f t="shared" si="105"/>
        <v>0</v>
      </c>
    </row>
    <row r="706" spans="2:12" ht="15" x14ac:dyDescent="0.25">
      <c r="C706" s="285" t="s">
        <v>435</v>
      </c>
      <c r="D706" s="286"/>
      <c r="E706" s="286"/>
      <c r="F706" s="286"/>
      <c r="G706" s="286"/>
      <c r="H706" s="286"/>
      <c r="I706" s="286"/>
      <c r="J706" s="286"/>
      <c r="K706" s="286"/>
      <c r="L706" s="287"/>
    </row>
    <row r="707" spans="2:12" ht="15" x14ac:dyDescent="0.25">
      <c r="B707" s="31" t="s">
        <v>62</v>
      </c>
      <c r="C707" s="91">
        <f>'2 Income Statement'!$B$5</f>
        <v>0</v>
      </c>
      <c r="D707" s="143"/>
      <c r="E707" s="143"/>
      <c r="F707" s="145"/>
      <c r="G707" s="143"/>
      <c r="H707" s="143"/>
      <c r="I707" s="156"/>
      <c r="J707" s="92">
        <f>IF(G707&gt;0,(D707*(F707/G707)),0)</f>
        <v>0</v>
      </c>
      <c r="K707" s="93">
        <f>'1 Enterprises'!D$14</f>
        <v>0</v>
      </c>
      <c r="L707" s="94">
        <f t="shared" ref="L707:L719" si="106">IF(K707&gt;0,((J707/K707)*I707),0)</f>
        <v>0</v>
      </c>
    </row>
    <row r="708" spans="2:12" ht="15" x14ac:dyDescent="0.25">
      <c r="B708" s="31" t="s">
        <v>63</v>
      </c>
      <c r="C708" s="91">
        <f>'2 Income Statement'!$B$6</f>
        <v>0</v>
      </c>
      <c r="D708" s="143"/>
      <c r="E708" s="143"/>
      <c r="F708" s="145"/>
      <c r="G708" s="143"/>
      <c r="H708" s="143"/>
      <c r="I708" s="156"/>
      <c r="J708" s="92">
        <f t="shared" ref="J708:J719" si="107">IF(G708&gt;0,(D708*(F708/G708)),0)</f>
        <v>0</v>
      </c>
      <c r="K708" s="97">
        <f>'1 Enterprises'!E$14</f>
        <v>0</v>
      </c>
      <c r="L708" s="94">
        <f t="shared" si="106"/>
        <v>0</v>
      </c>
    </row>
    <row r="709" spans="2:12" ht="15" x14ac:dyDescent="0.25">
      <c r="B709" s="31" t="s">
        <v>64</v>
      </c>
      <c r="C709" s="91">
        <f>'2 Income Statement'!$B$7</f>
        <v>0</v>
      </c>
      <c r="D709" s="143"/>
      <c r="E709" s="143"/>
      <c r="F709" s="145"/>
      <c r="G709" s="143"/>
      <c r="H709" s="143"/>
      <c r="I709" s="156"/>
      <c r="J709" s="92">
        <f t="shared" si="107"/>
        <v>0</v>
      </c>
      <c r="K709" s="97">
        <f>'1 Enterprises'!F$14</f>
        <v>0</v>
      </c>
      <c r="L709" s="94">
        <f t="shared" si="106"/>
        <v>0</v>
      </c>
    </row>
    <row r="710" spans="2:12" ht="15" x14ac:dyDescent="0.25">
      <c r="B710" s="31" t="s">
        <v>65</v>
      </c>
      <c r="C710" s="91">
        <f>'2 Income Statement'!$B$8</f>
        <v>0</v>
      </c>
      <c r="D710" s="143"/>
      <c r="E710" s="143"/>
      <c r="F710" s="145"/>
      <c r="G710" s="143"/>
      <c r="H710" s="143"/>
      <c r="I710" s="156"/>
      <c r="J710" s="92">
        <f t="shared" si="107"/>
        <v>0</v>
      </c>
      <c r="K710" s="97">
        <f>'1 Enterprises'!G$14</f>
        <v>0</v>
      </c>
      <c r="L710" s="94">
        <f t="shared" si="106"/>
        <v>0</v>
      </c>
    </row>
    <row r="711" spans="2:12" ht="15" x14ac:dyDescent="0.25">
      <c r="B711" s="31" t="s">
        <v>66</v>
      </c>
      <c r="C711" s="91">
        <f>'2 Income Statement'!$B$9</f>
        <v>0</v>
      </c>
      <c r="D711" s="143"/>
      <c r="E711" s="143"/>
      <c r="F711" s="145"/>
      <c r="G711" s="143"/>
      <c r="H711" s="143"/>
      <c r="I711" s="156"/>
      <c r="J711" s="92">
        <f t="shared" si="107"/>
        <v>0</v>
      </c>
      <c r="K711" s="97">
        <f>'1 Enterprises'!H$14</f>
        <v>0</v>
      </c>
      <c r="L711" s="94">
        <f t="shared" si="106"/>
        <v>0</v>
      </c>
    </row>
    <row r="712" spans="2:12" ht="15" x14ac:dyDescent="0.25">
      <c r="B712" s="31" t="s">
        <v>187</v>
      </c>
      <c r="C712" s="91">
        <f>'2 Income Statement'!$B$10</f>
        <v>0</v>
      </c>
      <c r="D712" s="143"/>
      <c r="E712" s="143"/>
      <c r="F712" s="145"/>
      <c r="G712" s="143"/>
      <c r="H712" s="143"/>
      <c r="I712" s="156"/>
      <c r="J712" s="92">
        <f t="shared" si="107"/>
        <v>0</v>
      </c>
      <c r="K712" s="97">
        <f>'1 Enterprises'!I$14</f>
        <v>0</v>
      </c>
      <c r="L712" s="94">
        <f t="shared" si="106"/>
        <v>0</v>
      </c>
    </row>
    <row r="713" spans="2:12" ht="15" x14ac:dyDescent="0.25">
      <c r="B713" s="31" t="s">
        <v>188</v>
      </c>
      <c r="C713" s="91">
        <f>'2 Income Statement'!$B$11</f>
        <v>0</v>
      </c>
      <c r="D713" s="143"/>
      <c r="E713" s="143"/>
      <c r="F713" s="145"/>
      <c r="G713" s="143"/>
      <c r="H713" s="143"/>
      <c r="I713" s="156"/>
      <c r="J713" s="92">
        <f t="shared" si="107"/>
        <v>0</v>
      </c>
      <c r="K713" s="97">
        <f>'1 Enterprises'!J$14</f>
        <v>0</v>
      </c>
      <c r="L713" s="94">
        <f t="shared" si="106"/>
        <v>0</v>
      </c>
    </row>
    <row r="714" spans="2:12" ht="15" x14ac:dyDescent="0.25">
      <c r="B714" s="31" t="s">
        <v>189</v>
      </c>
      <c r="C714" s="91">
        <f>'2 Income Statement'!$B$12</f>
        <v>0</v>
      </c>
      <c r="D714" s="143"/>
      <c r="E714" s="143"/>
      <c r="F714" s="145"/>
      <c r="G714" s="143"/>
      <c r="H714" s="143"/>
      <c r="I714" s="156"/>
      <c r="J714" s="92">
        <f t="shared" si="107"/>
        <v>0</v>
      </c>
      <c r="K714" s="98">
        <f>'1 Enterprises'!K$14</f>
        <v>0</v>
      </c>
      <c r="L714" s="94">
        <f t="shared" si="106"/>
        <v>0</v>
      </c>
    </row>
    <row r="715" spans="2:12" ht="15" x14ac:dyDescent="0.25">
      <c r="B715" s="31" t="s">
        <v>190</v>
      </c>
      <c r="C715" s="91">
        <f>'2 Income Statement'!$B$13</f>
        <v>0</v>
      </c>
      <c r="D715" s="143"/>
      <c r="E715" s="143"/>
      <c r="F715" s="145"/>
      <c r="G715" s="143"/>
      <c r="H715" s="143"/>
      <c r="I715" s="156"/>
      <c r="J715" s="92">
        <f t="shared" si="107"/>
        <v>0</v>
      </c>
      <c r="K715" s="98">
        <f>'1 Enterprises'!L$14</f>
        <v>0</v>
      </c>
      <c r="L715" s="94">
        <f t="shared" si="106"/>
        <v>0</v>
      </c>
    </row>
    <row r="716" spans="2:12" ht="15" x14ac:dyDescent="0.25">
      <c r="B716" s="31" t="s">
        <v>191</v>
      </c>
      <c r="C716" s="91">
        <f>'2 Income Statement'!$B$14</f>
        <v>0</v>
      </c>
      <c r="D716" s="143"/>
      <c r="E716" s="143"/>
      <c r="F716" s="145"/>
      <c r="G716" s="143"/>
      <c r="H716" s="143"/>
      <c r="I716" s="156"/>
      <c r="J716" s="92">
        <f t="shared" si="107"/>
        <v>0</v>
      </c>
      <c r="K716" s="98">
        <f>'1 Enterprises'!M$14</f>
        <v>0</v>
      </c>
      <c r="L716" s="94">
        <f t="shared" si="106"/>
        <v>0</v>
      </c>
    </row>
    <row r="717" spans="2:12" ht="15" x14ac:dyDescent="0.25">
      <c r="B717" s="31" t="s">
        <v>192</v>
      </c>
      <c r="C717" s="91">
        <f>'2 Income Statement'!$B$15</f>
        <v>0</v>
      </c>
      <c r="D717" s="143"/>
      <c r="E717" s="143"/>
      <c r="F717" s="145"/>
      <c r="G717" s="143"/>
      <c r="H717" s="143"/>
      <c r="I717" s="156"/>
      <c r="J717" s="92">
        <f t="shared" si="107"/>
        <v>0</v>
      </c>
      <c r="K717" s="98">
        <f>'1 Enterprises'!N$14</f>
        <v>0</v>
      </c>
      <c r="L717" s="94">
        <f t="shared" si="106"/>
        <v>0</v>
      </c>
    </row>
    <row r="718" spans="2:12" ht="15" x14ac:dyDescent="0.25">
      <c r="B718" s="31" t="s">
        <v>193</v>
      </c>
      <c r="C718" s="91">
        <f>'2 Income Statement'!$B$16</f>
        <v>0</v>
      </c>
      <c r="D718" s="143"/>
      <c r="E718" s="143"/>
      <c r="F718" s="145"/>
      <c r="G718" s="143"/>
      <c r="H718" s="143"/>
      <c r="I718" s="156"/>
      <c r="J718" s="92">
        <f t="shared" si="107"/>
        <v>0</v>
      </c>
      <c r="K718" s="98">
        <f>'1 Enterprises'!O$14</f>
        <v>0</v>
      </c>
      <c r="L718" s="94">
        <f t="shared" si="106"/>
        <v>0</v>
      </c>
    </row>
    <row r="719" spans="2:12" ht="15" x14ac:dyDescent="0.25">
      <c r="B719" s="31" t="s">
        <v>194</v>
      </c>
      <c r="C719" s="277">
        <f>'2 Income Statement'!$B$17</f>
        <v>0</v>
      </c>
      <c r="D719" s="143"/>
      <c r="E719" s="143"/>
      <c r="F719" s="145"/>
      <c r="G719" s="143"/>
      <c r="H719" s="143"/>
      <c r="I719" s="156"/>
      <c r="J719" s="92">
        <f t="shared" si="107"/>
        <v>0</v>
      </c>
      <c r="K719" s="98">
        <f>'1 Enterprises'!P$14</f>
        <v>0</v>
      </c>
      <c r="L719" s="94">
        <f t="shared" si="106"/>
        <v>0</v>
      </c>
    </row>
    <row r="720" spans="2:12" ht="15" x14ac:dyDescent="0.25">
      <c r="B720" s="31" t="s">
        <v>195</v>
      </c>
      <c r="C720" s="277">
        <f>'2 Income Statement'!$B$18</f>
        <v>0</v>
      </c>
      <c r="D720" s="143"/>
      <c r="E720" s="143"/>
      <c r="F720" s="145"/>
      <c r="G720" s="143"/>
      <c r="H720" s="143"/>
      <c r="I720" s="156"/>
      <c r="J720" s="92">
        <f>IF(G720&gt;0,(D720*(F720/G720)),0)</f>
        <v>0</v>
      </c>
      <c r="K720" s="98">
        <f>'1 Enterprises'!Q$14</f>
        <v>0</v>
      </c>
      <c r="L720" s="94">
        <f>IF(K720&gt;0,((J720/K720)*I720),0)</f>
        <v>0</v>
      </c>
    </row>
    <row r="721" spans="2:12" ht="15" x14ac:dyDescent="0.25">
      <c r="B721" s="31" t="s">
        <v>196</v>
      </c>
      <c r="C721" s="277">
        <f>'2 Income Statement'!$B$19</f>
        <v>0</v>
      </c>
      <c r="D721" s="143"/>
      <c r="E721" s="143"/>
      <c r="F721" s="145"/>
      <c r="G721" s="143"/>
      <c r="H721" s="143"/>
      <c r="I721" s="156"/>
      <c r="J721" s="92">
        <f t="shared" ref="J721:J731" si="108">IF(G721&gt;0,(D721*(F721/G721)),0)</f>
        <v>0</v>
      </c>
      <c r="K721" s="98">
        <f>'1 Enterprises'!R$14</f>
        <v>0</v>
      </c>
      <c r="L721" s="94">
        <f t="shared" ref="L721:L731" si="109">IF(K721&gt;0,((J721/K721)*I721),0)</f>
        <v>0</v>
      </c>
    </row>
    <row r="722" spans="2:12" ht="15" x14ac:dyDescent="0.25">
      <c r="B722" s="31" t="s">
        <v>197</v>
      </c>
      <c r="C722" s="277">
        <f>'2 Income Statement'!$B$20</f>
        <v>0</v>
      </c>
      <c r="D722" s="143"/>
      <c r="E722" s="143"/>
      <c r="F722" s="145"/>
      <c r="G722" s="143"/>
      <c r="H722" s="143"/>
      <c r="I722" s="156"/>
      <c r="J722" s="92">
        <f t="shared" si="108"/>
        <v>0</v>
      </c>
      <c r="K722" s="98">
        <f>'1 Enterprises'!S$14</f>
        <v>0</v>
      </c>
      <c r="L722" s="94">
        <f t="shared" si="109"/>
        <v>0</v>
      </c>
    </row>
    <row r="723" spans="2:12" ht="15" x14ac:dyDescent="0.25">
      <c r="B723" s="31" t="s">
        <v>198</v>
      </c>
      <c r="C723" s="277">
        <f>'2 Income Statement'!$B$21</f>
        <v>0</v>
      </c>
      <c r="D723" s="143"/>
      <c r="E723" s="143"/>
      <c r="F723" s="145"/>
      <c r="G723" s="143"/>
      <c r="H723" s="143"/>
      <c r="I723" s="156"/>
      <c r="J723" s="92">
        <f t="shared" si="108"/>
        <v>0</v>
      </c>
      <c r="K723" s="98">
        <f>'1 Enterprises'!T$14</f>
        <v>0</v>
      </c>
      <c r="L723" s="94">
        <f t="shared" si="109"/>
        <v>0</v>
      </c>
    </row>
    <row r="724" spans="2:12" ht="15" x14ac:dyDescent="0.25">
      <c r="B724" s="31" t="s">
        <v>199</v>
      </c>
      <c r="C724" s="277">
        <f>'2 Income Statement'!$B$22</f>
        <v>0</v>
      </c>
      <c r="D724" s="143"/>
      <c r="E724" s="143"/>
      <c r="F724" s="145"/>
      <c r="G724" s="143"/>
      <c r="H724" s="143"/>
      <c r="I724" s="156"/>
      <c r="J724" s="92">
        <f t="shared" si="108"/>
        <v>0</v>
      </c>
      <c r="K724" s="98">
        <f>'1 Enterprises'!U$14</f>
        <v>0</v>
      </c>
      <c r="L724" s="94">
        <f t="shared" si="109"/>
        <v>0</v>
      </c>
    </row>
    <row r="725" spans="2:12" ht="15" x14ac:dyDescent="0.25">
      <c r="B725" s="31" t="s">
        <v>200</v>
      </c>
      <c r="C725" s="277">
        <f>'2 Income Statement'!$B$23</f>
        <v>0</v>
      </c>
      <c r="D725" s="143"/>
      <c r="E725" s="143"/>
      <c r="F725" s="145"/>
      <c r="G725" s="143"/>
      <c r="H725" s="143"/>
      <c r="I725" s="156"/>
      <c r="J725" s="92">
        <f t="shared" si="108"/>
        <v>0</v>
      </c>
      <c r="K725" s="98">
        <f>'1 Enterprises'!V$14</f>
        <v>0</v>
      </c>
      <c r="L725" s="94">
        <f t="shared" si="109"/>
        <v>0</v>
      </c>
    </row>
    <row r="726" spans="2:12" ht="15" x14ac:dyDescent="0.25">
      <c r="B726" s="31" t="s">
        <v>201</v>
      </c>
      <c r="C726" s="277">
        <f>'2 Income Statement'!$B$24</f>
        <v>0</v>
      </c>
      <c r="D726" s="143"/>
      <c r="E726" s="143"/>
      <c r="F726" s="145"/>
      <c r="G726" s="143"/>
      <c r="H726" s="143"/>
      <c r="I726" s="156"/>
      <c r="J726" s="92">
        <f t="shared" si="108"/>
        <v>0</v>
      </c>
      <c r="K726" s="98">
        <f>'1 Enterprises'!W$14</f>
        <v>0</v>
      </c>
      <c r="L726" s="94">
        <f t="shared" si="109"/>
        <v>0</v>
      </c>
    </row>
    <row r="727" spans="2:12" ht="15" x14ac:dyDescent="0.25">
      <c r="B727" s="31" t="s">
        <v>202</v>
      </c>
      <c r="C727" s="277">
        <f>'2 Income Statement'!$B$25</f>
        <v>0</v>
      </c>
      <c r="D727" s="143"/>
      <c r="E727" s="143"/>
      <c r="F727" s="145"/>
      <c r="G727" s="143"/>
      <c r="H727" s="143"/>
      <c r="I727" s="156"/>
      <c r="J727" s="92">
        <f t="shared" si="108"/>
        <v>0</v>
      </c>
      <c r="K727" s="98">
        <f>'1 Enterprises'!X$14</f>
        <v>0</v>
      </c>
      <c r="L727" s="94">
        <f t="shared" si="109"/>
        <v>0</v>
      </c>
    </row>
    <row r="728" spans="2:12" ht="15" x14ac:dyDescent="0.25">
      <c r="B728" s="31" t="s">
        <v>203</v>
      </c>
      <c r="C728" s="277">
        <f>'2 Income Statement'!$B$26</f>
        <v>0</v>
      </c>
      <c r="D728" s="143"/>
      <c r="E728" s="143"/>
      <c r="F728" s="145"/>
      <c r="G728" s="143"/>
      <c r="H728" s="143"/>
      <c r="I728" s="156"/>
      <c r="J728" s="92">
        <f t="shared" si="108"/>
        <v>0</v>
      </c>
      <c r="K728" s="98">
        <f>'1 Enterprises'!Y$14</f>
        <v>0</v>
      </c>
      <c r="L728" s="94">
        <f t="shared" si="109"/>
        <v>0</v>
      </c>
    </row>
    <row r="729" spans="2:12" ht="15" x14ac:dyDescent="0.25">
      <c r="B729" s="31" t="s">
        <v>204</v>
      </c>
      <c r="C729" s="277">
        <f>'2 Income Statement'!$B$27</f>
        <v>0</v>
      </c>
      <c r="D729" s="143"/>
      <c r="E729" s="143"/>
      <c r="F729" s="145"/>
      <c r="G729" s="143"/>
      <c r="H729" s="143"/>
      <c r="I729" s="156"/>
      <c r="J729" s="92">
        <f t="shared" si="108"/>
        <v>0</v>
      </c>
      <c r="K729" s="98">
        <f>'1 Enterprises'!Z$14</f>
        <v>0</v>
      </c>
      <c r="L729" s="94">
        <f t="shared" si="109"/>
        <v>0</v>
      </c>
    </row>
    <row r="730" spans="2:12" ht="15" x14ac:dyDescent="0.25">
      <c r="B730" s="31" t="s">
        <v>205</v>
      </c>
      <c r="C730" s="277">
        <f>'2 Income Statement'!$B$28</f>
        <v>0</v>
      </c>
      <c r="D730" s="143"/>
      <c r="E730" s="143"/>
      <c r="F730" s="145"/>
      <c r="G730" s="143"/>
      <c r="H730" s="143"/>
      <c r="I730" s="156"/>
      <c r="J730" s="92">
        <f t="shared" si="108"/>
        <v>0</v>
      </c>
      <c r="K730" s="98">
        <f>'1 Enterprises'!AA$14</f>
        <v>0</v>
      </c>
      <c r="L730" s="94">
        <f t="shared" si="109"/>
        <v>0</v>
      </c>
    </row>
    <row r="731" spans="2:12" ht="15" x14ac:dyDescent="0.25">
      <c r="B731" s="31" t="s">
        <v>206</v>
      </c>
      <c r="C731" s="277">
        <f>'2 Income Statement'!$B$29</f>
        <v>0</v>
      </c>
      <c r="D731" s="143"/>
      <c r="E731" s="143"/>
      <c r="F731" s="145"/>
      <c r="G731" s="143"/>
      <c r="H731" s="143"/>
      <c r="I731" s="156"/>
      <c r="J731" s="92">
        <f t="shared" si="108"/>
        <v>0</v>
      </c>
      <c r="K731" s="98">
        <f>'1 Enterprises'!AB$14</f>
        <v>0</v>
      </c>
      <c r="L731" s="94">
        <f t="shared" si="109"/>
        <v>0</v>
      </c>
    </row>
    <row r="733" spans="2:12" ht="15" x14ac:dyDescent="0.25">
      <c r="C733" s="285" t="s">
        <v>436</v>
      </c>
      <c r="D733" s="286"/>
      <c r="E733" s="286"/>
      <c r="F733" s="286"/>
      <c r="G733" s="286"/>
      <c r="H733" s="286"/>
      <c r="I733" s="286"/>
      <c r="J733" s="286"/>
      <c r="K733" s="286"/>
      <c r="L733" s="287"/>
    </row>
    <row r="734" spans="2:12" ht="15" x14ac:dyDescent="0.25">
      <c r="B734" s="31" t="s">
        <v>62</v>
      </c>
      <c r="C734" s="91">
        <f>'2 Income Statement'!$B$5</f>
        <v>0</v>
      </c>
      <c r="D734" s="143"/>
      <c r="E734" s="143"/>
      <c r="F734" s="145"/>
      <c r="G734" s="143"/>
      <c r="H734" s="143"/>
      <c r="I734" s="156"/>
      <c r="J734" s="92">
        <f>IF(G734&gt;0,(D734*(F734/G734)),0)</f>
        <v>0</v>
      </c>
      <c r="K734" s="93">
        <f>'1 Enterprises'!D$14</f>
        <v>0</v>
      </c>
      <c r="L734" s="94">
        <f t="shared" ref="L734:L746" si="110">IF(K734&gt;0,((J734/K734)*I734),0)</f>
        <v>0</v>
      </c>
    </row>
    <row r="735" spans="2:12" ht="15" x14ac:dyDescent="0.25">
      <c r="B735" s="31" t="s">
        <v>63</v>
      </c>
      <c r="C735" s="91">
        <f>'2 Income Statement'!$B$6</f>
        <v>0</v>
      </c>
      <c r="D735" s="143"/>
      <c r="E735" s="143"/>
      <c r="F735" s="145"/>
      <c r="G735" s="143"/>
      <c r="H735" s="143"/>
      <c r="I735" s="156"/>
      <c r="J735" s="92">
        <f t="shared" ref="J735:J746" si="111">IF(G735&gt;0,(D735*(F735/G735)),0)</f>
        <v>0</v>
      </c>
      <c r="K735" s="97">
        <f>'1 Enterprises'!E$14</f>
        <v>0</v>
      </c>
      <c r="L735" s="94">
        <f t="shared" si="110"/>
        <v>0</v>
      </c>
    </row>
    <row r="736" spans="2:12" ht="15" x14ac:dyDescent="0.25">
      <c r="B736" s="31" t="s">
        <v>64</v>
      </c>
      <c r="C736" s="91">
        <f>'2 Income Statement'!$B$7</f>
        <v>0</v>
      </c>
      <c r="D736" s="143"/>
      <c r="E736" s="143"/>
      <c r="F736" s="145"/>
      <c r="G736" s="143"/>
      <c r="H736" s="143"/>
      <c r="I736" s="156"/>
      <c r="J736" s="92">
        <f t="shared" si="111"/>
        <v>0</v>
      </c>
      <c r="K736" s="97">
        <f>'1 Enterprises'!F$14</f>
        <v>0</v>
      </c>
      <c r="L736" s="94">
        <f t="shared" si="110"/>
        <v>0</v>
      </c>
    </row>
    <row r="737" spans="2:12" ht="15" x14ac:dyDescent="0.25">
      <c r="B737" s="31" t="s">
        <v>65</v>
      </c>
      <c r="C737" s="91">
        <f>'2 Income Statement'!$B$8</f>
        <v>0</v>
      </c>
      <c r="D737" s="143"/>
      <c r="E737" s="143"/>
      <c r="F737" s="145"/>
      <c r="G737" s="143"/>
      <c r="H737" s="143"/>
      <c r="I737" s="156"/>
      <c r="J737" s="92">
        <f t="shared" si="111"/>
        <v>0</v>
      </c>
      <c r="K737" s="97">
        <f>'1 Enterprises'!G$14</f>
        <v>0</v>
      </c>
      <c r="L737" s="94">
        <f t="shared" si="110"/>
        <v>0</v>
      </c>
    </row>
    <row r="738" spans="2:12" ht="15" x14ac:dyDescent="0.25">
      <c r="B738" s="31" t="s">
        <v>66</v>
      </c>
      <c r="C738" s="91">
        <f>'2 Income Statement'!$B$9</f>
        <v>0</v>
      </c>
      <c r="D738" s="143"/>
      <c r="E738" s="143"/>
      <c r="F738" s="145"/>
      <c r="G738" s="143"/>
      <c r="H738" s="143"/>
      <c r="I738" s="156"/>
      <c r="J738" s="92">
        <f t="shared" si="111"/>
        <v>0</v>
      </c>
      <c r="K738" s="97">
        <f>'1 Enterprises'!H$14</f>
        <v>0</v>
      </c>
      <c r="L738" s="94">
        <f t="shared" si="110"/>
        <v>0</v>
      </c>
    </row>
    <row r="739" spans="2:12" ht="15" x14ac:dyDescent="0.25">
      <c r="B739" s="31" t="s">
        <v>187</v>
      </c>
      <c r="C739" s="91">
        <f>'2 Income Statement'!$B$10</f>
        <v>0</v>
      </c>
      <c r="D739" s="143"/>
      <c r="E739" s="143"/>
      <c r="F739" s="145"/>
      <c r="G739" s="143"/>
      <c r="H739" s="143"/>
      <c r="I739" s="156"/>
      <c r="J739" s="92">
        <f t="shared" si="111"/>
        <v>0</v>
      </c>
      <c r="K739" s="97">
        <f>'1 Enterprises'!I$14</f>
        <v>0</v>
      </c>
      <c r="L739" s="94">
        <f t="shared" si="110"/>
        <v>0</v>
      </c>
    </row>
    <row r="740" spans="2:12" ht="15" x14ac:dyDescent="0.25">
      <c r="B740" s="31" t="s">
        <v>188</v>
      </c>
      <c r="C740" s="91">
        <f>'2 Income Statement'!$B$11</f>
        <v>0</v>
      </c>
      <c r="D740" s="143"/>
      <c r="E740" s="143"/>
      <c r="F740" s="145"/>
      <c r="G740" s="143"/>
      <c r="H740" s="143"/>
      <c r="I740" s="156"/>
      <c r="J740" s="92">
        <f t="shared" si="111"/>
        <v>0</v>
      </c>
      <c r="K740" s="97">
        <f>'1 Enterprises'!J$14</f>
        <v>0</v>
      </c>
      <c r="L740" s="94">
        <f t="shared" si="110"/>
        <v>0</v>
      </c>
    </row>
    <row r="741" spans="2:12" ht="15" x14ac:dyDescent="0.25">
      <c r="B741" s="31" t="s">
        <v>189</v>
      </c>
      <c r="C741" s="91">
        <f>'2 Income Statement'!$B$12</f>
        <v>0</v>
      </c>
      <c r="D741" s="143"/>
      <c r="E741" s="143"/>
      <c r="F741" s="145"/>
      <c r="G741" s="143"/>
      <c r="H741" s="143"/>
      <c r="I741" s="156"/>
      <c r="J741" s="92">
        <f t="shared" si="111"/>
        <v>0</v>
      </c>
      <c r="K741" s="98">
        <f>'1 Enterprises'!K$14</f>
        <v>0</v>
      </c>
      <c r="L741" s="94">
        <f t="shared" si="110"/>
        <v>0</v>
      </c>
    </row>
    <row r="742" spans="2:12" ht="15" x14ac:dyDescent="0.25">
      <c r="B742" s="31" t="s">
        <v>190</v>
      </c>
      <c r="C742" s="91">
        <f>'2 Income Statement'!$B$13</f>
        <v>0</v>
      </c>
      <c r="D742" s="143"/>
      <c r="E742" s="143"/>
      <c r="F742" s="145"/>
      <c r="G742" s="143"/>
      <c r="H742" s="143"/>
      <c r="I742" s="156"/>
      <c r="J742" s="92">
        <f t="shared" si="111"/>
        <v>0</v>
      </c>
      <c r="K742" s="98">
        <f>'1 Enterprises'!L$14</f>
        <v>0</v>
      </c>
      <c r="L742" s="94">
        <f t="shared" si="110"/>
        <v>0</v>
      </c>
    </row>
    <row r="743" spans="2:12" ht="15" x14ac:dyDescent="0.25">
      <c r="B743" s="31" t="s">
        <v>191</v>
      </c>
      <c r="C743" s="91">
        <f>'2 Income Statement'!$B$14</f>
        <v>0</v>
      </c>
      <c r="D743" s="143"/>
      <c r="E743" s="143"/>
      <c r="F743" s="145"/>
      <c r="G743" s="143"/>
      <c r="H743" s="143"/>
      <c r="I743" s="156"/>
      <c r="J743" s="92">
        <f t="shared" si="111"/>
        <v>0</v>
      </c>
      <c r="K743" s="98">
        <f>'1 Enterprises'!M$14</f>
        <v>0</v>
      </c>
      <c r="L743" s="94">
        <f t="shared" si="110"/>
        <v>0</v>
      </c>
    </row>
    <row r="744" spans="2:12" ht="15" x14ac:dyDescent="0.25">
      <c r="B744" s="31" t="s">
        <v>192</v>
      </c>
      <c r="C744" s="91">
        <f>'2 Income Statement'!$B$15</f>
        <v>0</v>
      </c>
      <c r="D744" s="143"/>
      <c r="E744" s="143"/>
      <c r="F744" s="145"/>
      <c r="G744" s="143"/>
      <c r="H744" s="143"/>
      <c r="I744" s="156"/>
      <c r="J744" s="92">
        <f t="shared" si="111"/>
        <v>0</v>
      </c>
      <c r="K744" s="98">
        <f>'1 Enterprises'!N$14</f>
        <v>0</v>
      </c>
      <c r="L744" s="94">
        <f t="shared" si="110"/>
        <v>0</v>
      </c>
    </row>
    <row r="745" spans="2:12" ht="15" x14ac:dyDescent="0.25">
      <c r="B745" s="31" t="s">
        <v>193</v>
      </c>
      <c r="C745" s="91">
        <f>'2 Income Statement'!$B$16</f>
        <v>0</v>
      </c>
      <c r="D745" s="143"/>
      <c r="E745" s="143"/>
      <c r="F745" s="145"/>
      <c r="G745" s="143"/>
      <c r="H745" s="143"/>
      <c r="I745" s="156"/>
      <c r="J745" s="92">
        <f t="shared" si="111"/>
        <v>0</v>
      </c>
      <c r="K745" s="98">
        <f>'1 Enterprises'!O$14</f>
        <v>0</v>
      </c>
      <c r="L745" s="94">
        <f t="shared" si="110"/>
        <v>0</v>
      </c>
    </row>
    <row r="746" spans="2:12" ht="15" x14ac:dyDescent="0.25">
      <c r="B746" s="31" t="s">
        <v>194</v>
      </c>
      <c r="C746" s="277">
        <f>'2 Income Statement'!$B$17</f>
        <v>0</v>
      </c>
      <c r="D746" s="143"/>
      <c r="E746" s="143"/>
      <c r="F746" s="145"/>
      <c r="G746" s="143"/>
      <c r="H746" s="143"/>
      <c r="I746" s="156"/>
      <c r="J746" s="92">
        <f t="shared" si="111"/>
        <v>0</v>
      </c>
      <c r="K746" s="98">
        <f>'1 Enterprises'!P$14</f>
        <v>0</v>
      </c>
      <c r="L746" s="94">
        <f t="shared" si="110"/>
        <v>0</v>
      </c>
    </row>
    <row r="747" spans="2:12" ht="15" x14ac:dyDescent="0.25">
      <c r="B747" s="31" t="s">
        <v>195</v>
      </c>
      <c r="C747" s="277">
        <f>'2 Income Statement'!$B$18</f>
        <v>0</v>
      </c>
      <c r="D747" s="143"/>
      <c r="E747" s="143"/>
      <c r="F747" s="145"/>
      <c r="G747" s="143"/>
      <c r="H747" s="143"/>
      <c r="I747" s="156"/>
      <c r="J747" s="92">
        <f>IF(G747&gt;0,(D747*(F747/G747)),0)</f>
        <v>0</v>
      </c>
      <c r="K747" s="98">
        <f>'1 Enterprises'!Q$14</f>
        <v>0</v>
      </c>
      <c r="L747" s="94">
        <f>IF(K747&gt;0,((J747/K747)*I747),0)</f>
        <v>0</v>
      </c>
    </row>
    <row r="748" spans="2:12" ht="15" x14ac:dyDescent="0.25">
      <c r="B748" s="31" t="s">
        <v>196</v>
      </c>
      <c r="C748" s="277">
        <f>'2 Income Statement'!$B$19</f>
        <v>0</v>
      </c>
      <c r="D748" s="143"/>
      <c r="E748" s="143"/>
      <c r="F748" s="145"/>
      <c r="G748" s="143"/>
      <c r="H748" s="143"/>
      <c r="I748" s="156"/>
      <c r="J748" s="92">
        <f t="shared" ref="J748:J758" si="112">IF(G748&gt;0,(D748*(F748/G748)),0)</f>
        <v>0</v>
      </c>
      <c r="K748" s="98">
        <f>'1 Enterprises'!R$14</f>
        <v>0</v>
      </c>
      <c r="L748" s="94">
        <f t="shared" ref="L748:L758" si="113">IF(K748&gt;0,((J748/K748)*I748),0)</f>
        <v>0</v>
      </c>
    </row>
    <row r="749" spans="2:12" ht="15" x14ac:dyDescent="0.25">
      <c r="B749" s="31" t="s">
        <v>197</v>
      </c>
      <c r="C749" s="277">
        <f>'2 Income Statement'!$B$20</f>
        <v>0</v>
      </c>
      <c r="D749" s="143"/>
      <c r="E749" s="143"/>
      <c r="F749" s="145"/>
      <c r="G749" s="143"/>
      <c r="H749" s="143"/>
      <c r="I749" s="156"/>
      <c r="J749" s="92">
        <f t="shared" si="112"/>
        <v>0</v>
      </c>
      <c r="K749" s="98">
        <f>'1 Enterprises'!S$14</f>
        <v>0</v>
      </c>
      <c r="L749" s="94">
        <f t="shared" si="113"/>
        <v>0</v>
      </c>
    </row>
    <row r="750" spans="2:12" ht="15" x14ac:dyDescent="0.25">
      <c r="B750" s="31" t="s">
        <v>198</v>
      </c>
      <c r="C750" s="277">
        <f>'2 Income Statement'!$B$21</f>
        <v>0</v>
      </c>
      <c r="D750" s="143"/>
      <c r="E750" s="143"/>
      <c r="F750" s="145"/>
      <c r="G750" s="143"/>
      <c r="H750" s="143"/>
      <c r="I750" s="156"/>
      <c r="J750" s="92">
        <f t="shared" si="112"/>
        <v>0</v>
      </c>
      <c r="K750" s="98">
        <f>'1 Enterprises'!T$14</f>
        <v>0</v>
      </c>
      <c r="L750" s="94">
        <f t="shared" si="113"/>
        <v>0</v>
      </c>
    </row>
    <row r="751" spans="2:12" ht="15" x14ac:dyDescent="0.25">
      <c r="B751" s="31" t="s">
        <v>199</v>
      </c>
      <c r="C751" s="277">
        <f>'2 Income Statement'!$B$22</f>
        <v>0</v>
      </c>
      <c r="D751" s="143"/>
      <c r="E751" s="143"/>
      <c r="F751" s="145"/>
      <c r="G751" s="143"/>
      <c r="H751" s="143"/>
      <c r="I751" s="156"/>
      <c r="J751" s="92">
        <f t="shared" si="112"/>
        <v>0</v>
      </c>
      <c r="K751" s="98">
        <f>'1 Enterprises'!U$14</f>
        <v>0</v>
      </c>
      <c r="L751" s="94">
        <f t="shared" si="113"/>
        <v>0</v>
      </c>
    </row>
    <row r="752" spans="2:12" ht="15" x14ac:dyDescent="0.25">
      <c r="B752" s="31" t="s">
        <v>200</v>
      </c>
      <c r="C752" s="277">
        <f>'2 Income Statement'!$B$23</f>
        <v>0</v>
      </c>
      <c r="D752" s="143"/>
      <c r="E752" s="143"/>
      <c r="F752" s="145"/>
      <c r="G752" s="143"/>
      <c r="H752" s="143"/>
      <c r="I752" s="156"/>
      <c r="J752" s="92">
        <f t="shared" si="112"/>
        <v>0</v>
      </c>
      <c r="K752" s="98">
        <f>'1 Enterprises'!V$14</f>
        <v>0</v>
      </c>
      <c r="L752" s="94">
        <f t="shared" si="113"/>
        <v>0</v>
      </c>
    </row>
    <row r="753" spans="2:12" ht="15" x14ac:dyDescent="0.25">
      <c r="B753" s="31" t="s">
        <v>201</v>
      </c>
      <c r="C753" s="277">
        <f>'2 Income Statement'!$B$24</f>
        <v>0</v>
      </c>
      <c r="D753" s="143"/>
      <c r="E753" s="143"/>
      <c r="F753" s="145"/>
      <c r="G753" s="143"/>
      <c r="H753" s="143"/>
      <c r="I753" s="156"/>
      <c r="J753" s="92">
        <f t="shared" si="112"/>
        <v>0</v>
      </c>
      <c r="K753" s="98">
        <f>'1 Enterprises'!W$14</f>
        <v>0</v>
      </c>
      <c r="L753" s="94">
        <f t="shared" si="113"/>
        <v>0</v>
      </c>
    </row>
    <row r="754" spans="2:12" ht="15" x14ac:dyDescent="0.25">
      <c r="B754" s="31" t="s">
        <v>202</v>
      </c>
      <c r="C754" s="277">
        <f>'2 Income Statement'!$B$25</f>
        <v>0</v>
      </c>
      <c r="D754" s="143"/>
      <c r="E754" s="143"/>
      <c r="F754" s="145"/>
      <c r="G754" s="143"/>
      <c r="H754" s="143"/>
      <c r="I754" s="156"/>
      <c r="J754" s="92">
        <f t="shared" si="112"/>
        <v>0</v>
      </c>
      <c r="K754" s="98">
        <f>'1 Enterprises'!X$14</f>
        <v>0</v>
      </c>
      <c r="L754" s="94">
        <f t="shared" si="113"/>
        <v>0</v>
      </c>
    </row>
    <row r="755" spans="2:12" ht="15" x14ac:dyDescent="0.25">
      <c r="B755" s="31" t="s">
        <v>203</v>
      </c>
      <c r="C755" s="277">
        <f>'2 Income Statement'!$B$26</f>
        <v>0</v>
      </c>
      <c r="D755" s="143"/>
      <c r="E755" s="143"/>
      <c r="F755" s="145"/>
      <c r="G755" s="143"/>
      <c r="H755" s="143"/>
      <c r="I755" s="156"/>
      <c r="J755" s="92">
        <f t="shared" si="112"/>
        <v>0</v>
      </c>
      <c r="K755" s="98">
        <f>'1 Enterprises'!Y$14</f>
        <v>0</v>
      </c>
      <c r="L755" s="94">
        <f t="shared" si="113"/>
        <v>0</v>
      </c>
    </row>
    <row r="756" spans="2:12" ht="15" x14ac:dyDescent="0.25">
      <c r="B756" s="31" t="s">
        <v>204</v>
      </c>
      <c r="C756" s="277">
        <f>'2 Income Statement'!$B$27</f>
        <v>0</v>
      </c>
      <c r="D756" s="143"/>
      <c r="E756" s="143"/>
      <c r="F756" s="145"/>
      <c r="G756" s="143"/>
      <c r="H756" s="143"/>
      <c r="I756" s="156"/>
      <c r="J756" s="92">
        <f t="shared" si="112"/>
        <v>0</v>
      </c>
      <c r="K756" s="98">
        <f>'1 Enterprises'!Z$14</f>
        <v>0</v>
      </c>
      <c r="L756" s="94">
        <f t="shared" si="113"/>
        <v>0</v>
      </c>
    </row>
    <row r="757" spans="2:12" ht="15" x14ac:dyDescent="0.25">
      <c r="B757" s="31" t="s">
        <v>205</v>
      </c>
      <c r="C757" s="277">
        <f>'2 Income Statement'!$B$28</f>
        <v>0</v>
      </c>
      <c r="D757" s="143"/>
      <c r="E757" s="143"/>
      <c r="F757" s="145"/>
      <c r="G757" s="143"/>
      <c r="H757" s="143"/>
      <c r="I757" s="156"/>
      <c r="J757" s="92">
        <f t="shared" si="112"/>
        <v>0</v>
      </c>
      <c r="K757" s="98">
        <f>'1 Enterprises'!AA$14</f>
        <v>0</v>
      </c>
      <c r="L757" s="94">
        <f t="shared" si="113"/>
        <v>0</v>
      </c>
    </row>
    <row r="758" spans="2:12" ht="15" x14ac:dyDescent="0.25">
      <c r="B758" s="31" t="s">
        <v>206</v>
      </c>
      <c r="C758" s="277">
        <f>'2 Income Statement'!$B$29</f>
        <v>0</v>
      </c>
      <c r="D758" s="143"/>
      <c r="E758" s="143"/>
      <c r="F758" s="145"/>
      <c r="G758" s="143"/>
      <c r="H758" s="143"/>
      <c r="I758" s="156"/>
      <c r="J758" s="92">
        <f t="shared" si="112"/>
        <v>0</v>
      </c>
      <c r="K758" s="98">
        <f>'1 Enterprises'!AB$14</f>
        <v>0</v>
      </c>
      <c r="L758" s="94">
        <f t="shared" si="113"/>
        <v>0</v>
      </c>
    </row>
    <row r="760" spans="2:12" ht="15" x14ac:dyDescent="0.25">
      <c r="C760" s="285" t="s">
        <v>437</v>
      </c>
      <c r="D760" s="286"/>
      <c r="E760" s="286"/>
      <c r="F760" s="286"/>
      <c r="G760" s="286"/>
      <c r="H760" s="286"/>
      <c r="I760" s="286"/>
      <c r="J760" s="286"/>
      <c r="K760" s="286"/>
      <c r="L760" s="287"/>
    </row>
    <row r="761" spans="2:12" ht="15" x14ac:dyDescent="0.25">
      <c r="B761" s="31" t="s">
        <v>62</v>
      </c>
      <c r="C761" s="91">
        <f>'2 Income Statement'!$B$5</f>
        <v>0</v>
      </c>
      <c r="D761" s="143"/>
      <c r="E761" s="143"/>
      <c r="F761" s="145"/>
      <c r="G761" s="143"/>
      <c r="H761" s="143"/>
      <c r="I761" s="156"/>
      <c r="J761" s="92">
        <f>IF(G761&gt;0,(D761*(F761/G761)),0)</f>
        <v>0</v>
      </c>
      <c r="K761" s="93">
        <f>'1 Enterprises'!D$14</f>
        <v>0</v>
      </c>
      <c r="L761" s="94">
        <f t="shared" ref="L761:L773" si="114">IF(K761&gt;0,((J761/K761)*I761),0)</f>
        <v>0</v>
      </c>
    </row>
    <row r="762" spans="2:12" ht="15" x14ac:dyDescent="0.25">
      <c r="B762" s="31" t="s">
        <v>63</v>
      </c>
      <c r="C762" s="91">
        <f>'2 Income Statement'!$B$6</f>
        <v>0</v>
      </c>
      <c r="D762" s="143"/>
      <c r="E762" s="143"/>
      <c r="F762" s="145"/>
      <c r="G762" s="143"/>
      <c r="H762" s="143"/>
      <c r="I762" s="156"/>
      <c r="J762" s="92">
        <f t="shared" ref="J762:J773" si="115">IF(G762&gt;0,(D762*(F762/G762)),0)</f>
        <v>0</v>
      </c>
      <c r="K762" s="97">
        <f>'1 Enterprises'!E$14</f>
        <v>0</v>
      </c>
      <c r="L762" s="94">
        <f t="shared" si="114"/>
        <v>0</v>
      </c>
    </row>
    <row r="763" spans="2:12" ht="15" x14ac:dyDescent="0.25">
      <c r="B763" s="31" t="s">
        <v>64</v>
      </c>
      <c r="C763" s="91">
        <f>'2 Income Statement'!$B$7</f>
        <v>0</v>
      </c>
      <c r="D763" s="143"/>
      <c r="E763" s="143"/>
      <c r="F763" s="145"/>
      <c r="G763" s="143"/>
      <c r="H763" s="143"/>
      <c r="I763" s="156"/>
      <c r="J763" s="92">
        <f t="shared" si="115"/>
        <v>0</v>
      </c>
      <c r="K763" s="97">
        <f>'1 Enterprises'!F$14</f>
        <v>0</v>
      </c>
      <c r="L763" s="94">
        <f t="shared" si="114"/>
        <v>0</v>
      </c>
    </row>
    <row r="764" spans="2:12" ht="15" x14ac:dyDescent="0.25">
      <c r="B764" s="31" t="s">
        <v>65</v>
      </c>
      <c r="C764" s="91">
        <f>'2 Income Statement'!$B$8</f>
        <v>0</v>
      </c>
      <c r="D764" s="143"/>
      <c r="E764" s="143"/>
      <c r="F764" s="145"/>
      <c r="G764" s="143"/>
      <c r="H764" s="143"/>
      <c r="I764" s="156"/>
      <c r="J764" s="92">
        <f t="shared" si="115"/>
        <v>0</v>
      </c>
      <c r="K764" s="97">
        <f>'1 Enterprises'!G$14</f>
        <v>0</v>
      </c>
      <c r="L764" s="94">
        <f t="shared" si="114"/>
        <v>0</v>
      </c>
    </row>
    <row r="765" spans="2:12" ht="15" x14ac:dyDescent="0.25">
      <c r="B765" s="31" t="s">
        <v>66</v>
      </c>
      <c r="C765" s="91">
        <f>'2 Income Statement'!$B$9</f>
        <v>0</v>
      </c>
      <c r="D765" s="143"/>
      <c r="E765" s="143"/>
      <c r="F765" s="145"/>
      <c r="G765" s="143"/>
      <c r="H765" s="143"/>
      <c r="I765" s="156"/>
      <c r="J765" s="92">
        <f t="shared" si="115"/>
        <v>0</v>
      </c>
      <c r="K765" s="97">
        <f>'1 Enterprises'!H$14</f>
        <v>0</v>
      </c>
      <c r="L765" s="94">
        <f t="shared" si="114"/>
        <v>0</v>
      </c>
    </row>
    <row r="766" spans="2:12" ht="15" x14ac:dyDescent="0.25">
      <c r="B766" s="31" t="s">
        <v>187</v>
      </c>
      <c r="C766" s="91">
        <f>'2 Income Statement'!$B$10</f>
        <v>0</v>
      </c>
      <c r="D766" s="143"/>
      <c r="E766" s="143"/>
      <c r="F766" s="145"/>
      <c r="G766" s="143"/>
      <c r="H766" s="143"/>
      <c r="I766" s="156"/>
      <c r="J766" s="92">
        <f t="shared" si="115"/>
        <v>0</v>
      </c>
      <c r="K766" s="97">
        <f>'1 Enterprises'!I$14</f>
        <v>0</v>
      </c>
      <c r="L766" s="94">
        <f t="shared" si="114"/>
        <v>0</v>
      </c>
    </row>
    <row r="767" spans="2:12" ht="15" x14ac:dyDescent="0.25">
      <c r="B767" s="31" t="s">
        <v>188</v>
      </c>
      <c r="C767" s="91">
        <f>'2 Income Statement'!$B$11</f>
        <v>0</v>
      </c>
      <c r="D767" s="143"/>
      <c r="E767" s="143"/>
      <c r="F767" s="145"/>
      <c r="G767" s="143"/>
      <c r="H767" s="143"/>
      <c r="I767" s="156"/>
      <c r="J767" s="92">
        <f t="shared" si="115"/>
        <v>0</v>
      </c>
      <c r="K767" s="97">
        <f>'1 Enterprises'!J$14</f>
        <v>0</v>
      </c>
      <c r="L767" s="94">
        <f t="shared" si="114"/>
        <v>0</v>
      </c>
    </row>
    <row r="768" spans="2:12" ht="15" x14ac:dyDescent="0.25">
      <c r="B768" s="31" t="s">
        <v>189</v>
      </c>
      <c r="C768" s="91">
        <f>'2 Income Statement'!$B$12</f>
        <v>0</v>
      </c>
      <c r="D768" s="143"/>
      <c r="E768" s="143"/>
      <c r="F768" s="145"/>
      <c r="G768" s="143"/>
      <c r="H768" s="143"/>
      <c r="I768" s="156"/>
      <c r="J768" s="92">
        <f t="shared" si="115"/>
        <v>0</v>
      </c>
      <c r="K768" s="98">
        <f>'1 Enterprises'!K$14</f>
        <v>0</v>
      </c>
      <c r="L768" s="94">
        <f t="shared" si="114"/>
        <v>0</v>
      </c>
    </row>
    <row r="769" spans="2:12" ht="15" x14ac:dyDescent="0.25">
      <c r="B769" s="31" t="s">
        <v>190</v>
      </c>
      <c r="C769" s="91">
        <f>'2 Income Statement'!$B$13</f>
        <v>0</v>
      </c>
      <c r="D769" s="143"/>
      <c r="E769" s="143"/>
      <c r="F769" s="145"/>
      <c r="G769" s="143"/>
      <c r="H769" s="143"/>
      <c r="I769" s="156"/>
      <c r="J769" s="92">
        <f t="shared" si="115"/>
        <v>0</v>
      </c>
      <c r="K769" s="98">
        <f>'1 Enterprises'!L$14</f>
        <v>0</v>
      </c>
      <c r="L769" s="94">
        <f t="shared" si="114"/>
        <v>0</v>
      </c>
    </row>
    <row r="770" spans="2:12" ht="15" x14ac:dyDescent="0.25">
      <c r="B770" s="31" t="s">
        <v>191</v>
      </c>
      <c r="C770" s="91">
        <f>'2 Income Statement'!$B$14</f>
        <v>0</v>
      </c>
      <c r="D770" s="143"/>
      <c r="E770" s="143"/>
      <c r="F770" s="145"/>
      <c r="G770" s="143"/>
      <c r="H770" s="143"/>
      <c r="I770" s="156"/>
      <c r="J770" s="92">
        <f t="shared" si="115"/>
        <v>0</v>
      </c>
      <c r="K770" s="98">
        <f>'1 Enterprises'!M$14</f>
        <v>0</v>
      </c>
      <c r="L770" s="94">
        <f t="shared" si="114"/>
        <v>0</v>
      </c>
    </row>
    <row r="771" spans="2:12" ht="15" x14ac:dyDescent="0.25">
      <c r="B771" s="31" t="s">
        <v>192</v>
      </c>
      <c r="C771" s="91">
        <f>'2 Income Statement'!$B$15</f>
        <v>0</v>
      </c>
      <c r="D771" s="143"/>
      <c r="E771" s="143"/>
      <c r="F771" s="145"/>
      <c r="G771" s="143"/>
      <c r="H771" s="143"/>
      <c r="I771" s="156"/>
      <c r="J771" s="92">
        <f t="shared" si="115"/>
        <v>0</v>
      </c>
      <c r="K771" s="98">
        <f>'1 Enterprises'!N$14</f>
        <v>0</v>
      </c>
      <c r="L771" s="94">
        <f t="shared" si="114"/>
        <v>0</v>
      </c>
    </row>
    <row r="772" spans="2:12" ht="15" x14ac:dyDescent="0.25">
      <c r="B772" s="31" t="s">
        <v>193</v>
      </c>
      <c r="C772" s="91">
        <f>'2 Income Statement'!$B$16</f>
        <v>0</v>
      </c>
      <c r="D772" s="143"/>
      <c r="E772" s="143"/>
      <c r="F772" s="145"/>
      <c r="G772" s="143"/>
      <c r="H772" s="143"/>
      <c r="I772" s="156"/>
      <c r="J772" s="92">
        <f t="shared" si="115"/>
        <v>0</v>
      </c>
      <c r="K772" s="98">
        <f>'1 Enterprises'!O$14</f>
        <v>0</v>
      </c>
      <c r="L772" s="94">
        <f t="shared" si="114"/>
        <v>0</v>
      </c>
    </row>
    <row r="773" spans="2:12" ht="15" x14ac:dyDescent="0.25">
      <c r="B773" s="31" t="s">
        <v>194</v>
      </c>
      <c r="C773" s="277">
        <f>'2 Income Statement'!$B$17</f>
        <v>0</v>
      </c>
      <c r="D773" s="143"/>
      <c r="E773" s="143"/>
      <c r="F773" s="145"/>
      <c r="G773" s="143"/>
      <c r="H773" s="143"/>
      <c r="I773" s="156"/>
      <c r="J773" s="92">
        <f t="shared" si="115"/>
        <v>0</v>
      </c>
      <c r="K773" s="98">
        <f>'1 Enterprises'!P$14</f>
        <v>0</v>
      </c>
      <c r="L773" s="94">
        <f t="shared" si="114"/>
        <v>0</v>
      </c>
    </row>
    <row r="774" spans="2:12" ht="15" x14ac:dyDescent="0.25">
      <c r="B774" s="31" t="s">
        <v>195</v>
      </c>
      <c r="C774" s="277">
        <f>'2 Income Statement'!$B$18</f>
        <v>0</v>
      </c>
      <c r="D774" s="143"/>
      <c r="E774" s="143"/>
      <c r="F774" s="145"/>
      <c r="G774" s="143"/>
      <c r="H774" s="143"/>
      <c r="I774" s="156"/>
      <c r="J774" s="92">
        <f>IF(G774&gt;0,(D774*(F774/G774)),0)</f>
        <v>0</v>
      </c>
      <c r="K774" s="98">
        <f>'1 Enterprises'!Q$14</f>
        <v>0</v>
      </c>
      <c r="L774" s="94">
        <f>IF(K774&gt;0,((J774/K774)*I774),0)</f>
        <v>0</v>
      </c>
    </row>
    <row r="775" spans="2:12" ht="15" x14ac:dyDescent="0.25">
      <c r="B775" s="31" t="s">
        <v>196</v>
      </c>
      <c r="C775" s="277">
        <f>'2 Income Statement'!$B$19</f>
        <v>0</v>
      </c>
      <c r="D775" s="143"/>
      <c r="E775" s="143"/>
      <c r="F775" s="145"/>
      <c r="G775" s="143"/>
      <c r="H775" s="143"/>
      <c r="I775" s="156"/>
      <c r="J775" s="92">
        <f t="shared" ref="J775:J785" si="116">IF(G775&gt;0,(D775*(F775/G775)),0)</f>
        <v>0</v>
      </c>
      <c r="K775" s="98">
        <f>'1 Enterprises'!R$14</f>
        <v>0</v>
      </c>
      <c r="L775" s="94">
        <f t="shared" ref="L775:L785" si="117">IF(K775&gt;0,((J775/K775)*I775),0)</f>
        <v>0</v>
      </c>
    </row>
    <row r="776" spans="2:12" ht="15" x14ac:dyDescent="0.25">
      <c r="B776" s="31" t="s">
        <v>197</v>
      </c>
      <c r="C776" s="277">
        <f>'2 Income Statement'!$B$20</f>
        <v>0</v>
      </c>
      <c r="D776" s="143"/>
      <c r="E776" s="143"/>
      <c r="F776" s="145"/>
      <c r="G776" s="143"/>
      <c r="H776" s="143"/>
      <c r="I776" s="156"/>
      <c r="J776" s="92">
        <f t="shared" si="116"/>
        <v>0</v>
      </c>
      <c r="K776" s="98">
        <f>'1 Enterprises'!S$14</f>
        <v>0</v>
      </c>
      <c r="L776" s="94">
        <f t="shared" si="117"/>
        <v>0</v>
      </c>
    </row>
    <row r="777" spans="2:12" ht="15" x14ac:dyDescent="0.25">
      <c r="B777" s="31" t="s">
        <v>198</v>
      </c>
      <c r="C777" s="277">
        <f>'2 Income Statement'!$B$21</f>
        <v>0</v>
      </c>
      <c r="D777" s="143"/>
      <c r="E777" s="143"/>
      <c r="F777" s="145"/>
      <c r="G777" s="143"/>
      <c r="H777" s="143"/>
      <c r="I777" s="156"/>
      <c r="J777" s="92">
        <f t="shared" si="116"/>
        <v>0</v>
      </c>
      <c r="K777" s="98">
        <f>'1 Enterprises'!T$14</f>
        <v>0</v>
      </c>
      <c r="L777" s="94">
        <f t="shared" si="117"/>
        <v>0</v>
      </c>
    </row>
    <row r="778" spans="2:12" ht="15" x14ac:dyDescent="0.25">
      <c r="B778" s="31" t="s">
        <v>199</v>
      </c>
      <c r="C778" s="277">
        <f>'2 Income Statement'!$B$22</f>
        <v>0</v>
      </c>
      <c r="D778" s="143"/>
      <c r="E778" s="143"/>
      <c r="F778" s="145"/>
      <c r="G778" s="143"/>
      <c r="H778" s="143"/>
      <c r="I778" s="156"/>
      <c r="J778" s="92">
        <f t="shared" si="116"/>
        <v>0</v>
      </c>
      <c r="K778" s="98">
        <f>'1 Enterprises'!U$14</f>
        <v>0</v>
      </c>
      <c r="L778" s="94">
        <f t="shared" si="117"/>
        <v>0</v>
      </c>
    </row>
    <row r="779" spans="2:12" ht="15" x14ac:dyDescent="0.25">
      <c r="B779" s="31" t="s">
        <v>200</v>
      </c>
      <c r="C779" s="277">
        <f>'2 Income Statement'!$B$23</f>
        <v>0</v>
      </c>
      <c r="D779" s="143"/>
      <c r="E779" s="143"/>
      <c r="F779" s="145"/>
      <c r="G779" s="143"/>
      <c r="H779" s="143"/>
      <c r="I779" s="156"/>
      <c r="J779" s="92">
        <f t="shared" si="116"/>
        <v>0</v>
      </c>
      <c r="K779" s="98">
        <f>'1 Enterprises'!V$14</f>
        <v>0</v>
      </c>
      <c r="L779" s="94">
        <f t="shared" si="117"/>
        <v>0</v>
      </c>
    </row>
    <row r="780" spans="2:12" ht="15" x14ac:dyDescent="0.25">
      <c r="B780" s="31" t="s">
        <v>201</v>
      </c>
      <c r="C780" s="277">
        <f>'2 Income Statement'!$B$24</f>
        <v>0</v>
      </c>
      <c r="D780" s="143"/>
      <c r="E780" s="143"/>
      <c r="F780" s="145"/>
      <c r="G780" s="143"/>
      <c r="H780" s="143"/>
      <c r="I780" s="156"/>
      <c r="J780" s="92">
        <f t="shared" si="116"/>
        <v>0</v>
      </c>
      <c r="K780" s="98">
        <f>'1 Enterprises'!W$14</f>
        <v>0</v>
      </c>
      <c r="L780" s="94">
        <f t="shared" si="117"/>
        <v>0</v>
      </c>
    </row>
    <row r="781" spans="2:12" ht="15" x14ac:dyDescent="0.25">
      <c r="B781" s="31" t="s">
        <v>202</v>
      </c>
      <c r="C781" s="277">
        <f>'2 Income Statement'!$B$25</f>
        <v>0</v>
      </c>
      <c r="D781" s="143"/>
      <c r="E781" s="143"/>
      <c r="F781" s="145"/>
      <c r="G781" s="143"/>
      <c r="H781" s="143"/>
      <c r="I781" s="156"/>
      <c r="J781" s="92">
        <f t="shared" si="116"/>
        <v>0</v>
      </c>
      <c r="K781" s="98">
        <f>'1 Enterprises'!X$14</f>
        <v>0</v>
      </c>
      <c r="L781" s="94">
        <f t="shared" si="117"/>
        <v>0</v>
      </c>
    </row>
    <row r="782" spans="2:12" ht="15" x14ac:dyDescent="0.25">
      <c r="B782" s="31" t="s">
        <v>203</v>
      </c>
      <c r="C782" s="277">
        <f>'2 Income Statement'!$B$26</f>
        <v>0</v>
      </c>
      <c r="D782" s="143"/>
      <c r="E782" s="143"/>
      <c r="F782" s="145"/>
      <c r="G782" s="143"/>
      <c r="H782" s="143"/>
      <c r="I782" s="156"/>
      <c r="J782" s="92">
        <f t="shared" si="116"/>
        <v>0</v>
      </c>
      <c r="K782" s="98">
        <f>'1 Enterprises'!Y$14</f>
        <v>0</v>
      </c>
      <c r="L782" s="94">
        <f t="shared" si="117"/>
        <v>0</v>
      </c>
    </row>
    <row r="783" spans="2:12" ht="15" x14ac:dyDescent="0.25">
      <c r="B783" s="31" t="s">
        <v>204</v>
      </c>
      <c r="C783" s="277">
        <f>'2 Income Statement'!$B$27</f>
        <v>0</v>
      </c>
      <c r="D783" s="143"/>
      <c r="E783" s="143"/>
      <c r="F783" s="145"/>
      <c r="G783" s="143"/>
      <c r="H783" s="143"/>
      <c r="I783" s="156"/>
      <c r="J783" s="92">
        <f t="shared" si="116"/>
        <v>0</v>
      </c>
      <c r="K783" s="98">
        <f>'1 Enterprises'!Z$14</f>
        <v>0</v>
      </c>
      <c r="L783" s="94">
        <f t="shared" si="117"/>
        <v>0</v>
      </c>
    </row>
    <row r="784" spans="2:12" ht="15" x14ac:dyDescent="0.25">
      <c r="B784" s="31" t="s">
        <v>205</v>
      </c>
      <c r="C784" s="277">
        <f>'2 Income Statement'!$B$28</f>
        <v>0</v>
      </c>
      <c r="D784" s="143"/>
      <c r="E784" s="143"/>
      <c r="F784" s="145"/>
      <c r="G784" s="143"/>
      <c r="H784" s="143"/>
      <c r="I784" s="156"/>
      <c r="J784" s="92">
        <f t="shared" si="116"/>
        <v>0</v>
      </c>
      <c r="K784" s="98">
        <f>'1 Enterprises'!AA$14</f>
        <v>0</v>
      </c>
      <c r="L784" s="94">
        <f t="shared" si="117"/>
        <v>0</v>
      </c>
    </row>
    <row r="785" spans="2:12" ht="15" x14ac:dyDescent="0.25">
      <c r="B785" s="31" t="s">
        <v>206</v>
      </c>
      <c r="C785" s="277">
        <f>'2 Income Statement'!$B$29</f>
        <v>0</v>
      </c>
      <c r="D785" s="143"/>
      <c r="E785" s="143"/>
      <c r="F785" s="145"/>
      <c r="G785" s="143"/>
      <c r="H785" s="143"/>
      <c r="I785" s="156"/>
      <c r="J785" s="92">
        <f t="shared" si="116"/>
        <v>0</v>
      </c>
      <c r="K785" s="98">
        <f>'1 Enterprises'!AB$14</f>
        <v>0</v>
      </c>
      <c r="L785" s="94">
        <f t="shared" si="117"/>
        <v>0</v>
      </c>
    </row>
    <row r="787" spans="2:12" ht="15" x14ac:dyDescent="0.25">
      <c r="C787" s="285" t="s">
        <v>438</v>
      </c>
      <c r="D787" s="286"/>
      <c r="E787" s="286"/>
      <c r="F787" s="286"/>
      <c r="G787" s="286"/>
      <c r="H787" s="286"/>
      <c r="I787" s="286"/>
      <c r="J787" s="286"/>
      <c r="K787" s="286"/>
      <c r="L787" s="287"/>
    </row>
    <row r="788" spans="2:12" ht="15" x14ac:dyDescent="0.25">
      <c r="B788" s="31" t="s">
        <v>62</v>
      </c>
      <c r="C788" s="91">
        <f>'2 Income Statement'!$B$5</f>
        <v>0</v>
      </c>
      <c r="D788" s="143"/>
      <c r="E788" s="143"/>
      <c r="F788" s="145"/>
      <c r="G788" s="143"/>
      <c r="H788" s="143"/>
      <c r="I788" s="156"/>
      <c r="J788" s="92">
        <f>IF(G788&gt;0,(D788*(F788/G788)),0)</f>
        <v>0</v>
      </c>
      <c r="K788" s="93">
        <f>'1 Enterprises'!D$14</f>
        <v>0</v>
      </c>
      <c r="L788" s="94">
        <f t="shared" ref="L788:L800" si="118">IF(K788&gt;0,((J788/K788)*I788),0)</f>
        <v>0</v>
      </c>
    </row>
    <row r="789" spans="2:12" ht="15" x14ac:dyDescent="0.25">
      <c r="B789" s="31" t="s">
        <v>63</v>
      </c>
      <c r="C789" s="91">
        <f>'2 Income Statement'!$B$6</f>
        <v>0</v>
      </c>
      <c r="D789" s="143"/>
      <c r="E789" s="143"/>
      <c r="F789" s="145"/>
      <c r="G789" s="143"/>
      <c r="H789" s="143"/>
      <c r="I789" s="156"/>
      <c r="J789" s="92">
        <f t="shared" ref="J789:J800" si="119">IF(G789&gt;0,(D789*(F789/G789)),0)</f>
        <v>0</v>
      </c>
      <c r="K789" s="97">
        <f>'1 Enterprises'!E$14</f>
        <v>0</v>
      </c>
      <c r="L789" s="94">
        <f t="shared" si="118"/>
        <v>0</v>
      </c>
    </row>
    <row r="790" spans="2:12" ht="15" x14ac:dyDescent="0.25">
      <c r="B790" s="31" t="s">
        <v>64</v>
      </c>
      <c r="C790" s="91">
        <f>'2 Income Statement'!$B$7</f>
        <v>0</v>
      </c>
      <c r="D790" s="143"/>
      <c r="E790" s="143"/>
      <c r="F790" s="145"/>
      <c r="G790" s="143"/>
      <c r="H790" s="143"/>
      <c r="I790" s="156"/>
      <c r="J790" s="92">
        <f t="shared" si="119"/>
        <v>0</v>
      </c>
      <c r="K790" s="97">
        <f>'1 Enterprises'!F$14</f>
        <v>0</v>
      </c>
      <c r="L790" s="94">
        <f t="shared" si="118"/>
        <v>0</v>
      </c>
    </row>
    <row r="791" spans="2:12" ht="15" x14ac:dyDescent="0.25">
      <c r="B791" s="31" t="s">
        <v>65</v>
      </c>
      <c r="C791" s="91">
        <f>'2 Income Statement'!$B$8</f>
        <v>0</v>
      </c>
      <c r="D791" s="143"/>
      <c r="E791" s="143"/>
      <c r="F791" s="145"/>
      <c r="G791" s="143"/>
      <c r="H791" s="143"/>
      <c r="I791" s="156"/>
      <c r="J791" s="92">
        <f t="shared" si="119"/>
        <v>0</v>
      </c>
      <c r="K791" s="97">
        <f>'1 Enterprises'!G$14</f>
        <v>0</v>
      </c>
      <c r="L791" s="94">
        <f t="shared" si="118"/>
        <v>0</v>
      </c>
    </row>
    <row r="792" spans="2:12" ht="15" x14ac:dyDescent="0.25">
      <c r="B792" s="31" t="s">
        <v>66</v>
      </c>
      <c r="C792" s="91">
        <f>'2 Income Statement'!$B$9</f>
        <v>0</v>
      </c>
      <c r="D792" s="143"/>
      <c r="E792" s="143"/>
      <c r="F792" s="145"/>
      <c r="G792" s="143"/>
      <c r="H792" s="143"/>
      <c r="I792" s="156"/>
      <c r="J792" s="92">
        <f t="shared" si="119"/>
        <v>0</v>
      </c>
      <c r="K792" s="97">
        <f>'1 Enterprises'!H$14</f>
        <v>0</v>
      </c>
      <c r="L792" s="94">
        <f t="shared" si="118"/>
        <v>0</v>
      </c>
    </row>
    <row r="793" spans="2:12" ht="15" x14ac:dyDescent="0.25">
      <c r="B793" s="31" t="s">
        <v>187</v>
      </c>
      <c r="C793" s="91">
        <f>'2 Income Statement'!$B$10</f>
        <v>0</v>
      </c>
      <c r="D793" s="143"/>
      <c r="E793" s="143"/>
      <c r="F793" s="145"/>
      <c r="G793" s="143"/>
      <c r="H793" s="143"/>
      <c r="I793" s="156"/>
      <c r="J793" s="92">
        <f t="shared" si="119"/>
        <v>0</v>
      </c>
      <c r="K793" s="97">
        <f>'1 Enterprises'!I$14</f>
        <v>0</v>
      </c>
      <c r="L793" s="94">
        <f t="shared" si="118"/>
        <v>0</v>
      </c>
    </row>
    <row r="794" spans="2:12" ht="15" x14ac:dyDescent="0.25">
      <c r="B794" s="31" t="s">
        <v>188</v>
      </c>
      <c r="C794" s="91">
        <f>'2 Income Statement'!$B$11</f>
        <v>0</v>
      </c>
      <c r="D794" s="143"/>
      <c r="E794" s="143"/>
      <c r="F794" s="145"/>
      <c r="G794" s="143"/>
      <c r="H794" s="143"/>
      <c r="I794" s="156"/>
      <c r="J794" s="92">
        <f t="shared" si="119"/>
        <v>0</v>
      </c>
      <c r="K794" s="97">
        <f>'1 Enterprises'!J$14</f>
        <v>0</v>
      </c>
      <c r="L794" s="94">
        <f t="shared" si="118"/>
        <v>0</v>
      </c>
    </row>
    <row r="795" spans="2:12" ht="15" x14ac:dyDescent="0.25">
      <c r="B795" s="31" t="s">
        <v>189</v>
      </c>
      <c r="C795" s="91">
        <f>'2 Income Statement'!$B$12</f>
        <v>0</v>
      </c>
      <c r="D795" s="143"/>
      <c r="E795" s="143"/>
      <c r="F795" s="145"/>
      <c r="G795" s="143"/>
      <c r="H795" s="143"/>
      <c r="I795" s="156"/>
      <c r="J795" s="92">
        <f t="shared" si="119"/>
        <v>0</v>
      </c>
      <c r="K795" s="98">
        <f>'1 Enterprises'!K$14</f>
        <v>0</v>
      </c>
      <c r="L795" s="94">
        <f t="shared" si="118"/>
        <v>0</v>
      </c>
    </row>
    <row r="796" spans="2:12" ht="15" x14ac:dyDescent="0.25">
      <c r="B796" s="31" t="s">
        <v>190</v>
      </c>
      <c r="C796" s="91">
        <f>'2 Income Statement'!$B$13</f>
        <v>0</v>
      </c>
      <c r="D796" s="143"/>
      <c r="E796" s="143"/>
      <c r="F796" s="145"/>
      <c r="G796" s="143"/>
      <c r="H796" s="143"/>
      <c r="I796" s="156"/>
      <c r="J796" s="92">
        <f t="shared" si="119"/>
        <v>0</v>
      </c>
      <c r="K796" s="98">
        <f>'1 Enterprises'!L$14</f>
        <v>0</v>
      </c>
      <c r="L796" s="94">
        <f t="shared" si="118"/>
        <v>0</v>
      </c>
    </row>
    <row r="797" spans="2:12" ht="15" x14ac:dyDescent="0.25">
      <c r="B797" s="31" t="s">
        <v>191</v>
      </c>
      <c r="C797" s="91">
        <f>'2 Income Statement'!$B$14</f>
        <v>0</v>
      </c>
      <c r="D797" s="143"/>
      <c r="E797" s="143"/>
      <c r="F797" s="145"/>
      <c r="G797" s="143"/>
      <c r="H797" s="143"/>
      <c r="I797" s="156"/>
      <c r="J797" s="92">
        <f t="shared" si="119"/>
        <v>0</v>
      </c>
      <c r="K797" s="98">
        <f>'1 Enterprises'!M$14</f>
        <v>0</v>
      </c>
      <c r="L797" s="94">
        <f t="shared" si="118"/>
        <v>0</v>
      </c>
    </row>
    <row r="798" spans="2:12" ht="15" x14ac:dyDescent="0.25">
      <c r="B798" s="31" t="s">
        <v>192</v>
      </c>
      <c r="C798" s="91">
        <f>'2 Income Statement'!$B$15</f>
        <v>0</v>
      </c>
      <c r="D798" s="143"/>
      <c r="E798" s="143"/>
      <c r="F798" s="145"/>
      <c r="G798" s="143"/>
      <c r="H798" s="143"/>
      <c r="I798" s="156"/>
      <c r="J798" s="92">
        <f t="shared" si="119"/>
        <v>0</v>
      </c>
      <c r="K798" s="98">
        <f>'1 Enterprises'!N$14</f>
        <v>0</v>
      </c>
      <c r="L798" s="94">
        <f t="shared" si="118"/>
        <v>0</v>
      </c>
    </row>
    <row r="799" spans="2:12" ht="15" x14ac:dyDescent="0.25">
      <c r="B799" s="31" t="s">
        <v>193</v>
      </c>
      <c r="C799" s="91">
        <f>'2 Income Statement'!$B$16</f>
        <v>0</v>
      </c>
      <c r="D799" s="143"/>
      <c r="E799" s="143"/>
      <c r="F799" s="145"/>
      <c r="G799" s="143"/>
      <c r="H799" s="143"/>
      <c r="I799" s="156"/>
      <c r="J799" s="92">
        <f t="shared" si="119"/>
        <v>0</v>
      </c>
      <c r="K799" s="98">
        <f>'1 Enterprises'!O$14</f>
        <v>0</v>
      </c>
      <c r="L799" s="94">
        <f t="shared" si="118"/>
        <v>0</v>
      </c>
    </row>
    <row r="800" spans="2:12" ht="15" x14ac:dyDescent="0.25">
      <c r="B800" s="31" t="s">
        <v>194</v>
      </c>
      <c r="C800" s="277">
        <f>'2 Income Statement'!$B$17</f>
        <v>0</v>
      </c>
      <c r="D800" s="143"/>
      <c r="E800" s="143"/>
      <c r="F800" s="145"/>
      <c r="G800" s="143"/>
      <c r="H800" s="143"/>
      <c r="I800" s="156"/>
      <c r="J800" s="92">
        <f t="shared" si="119"/>
        <v>0</v>
      </c>
      <c r="K800" s="98">
        <f>'1 Enterprises'!P$14</f>
        <v>0</v>
      </c>
      <c r="L800" s="94">
        <f t="shared" si="118"/>
        <v>0</v>
      </c>
    </row>
    <row r="801" spans="2:12" ht="15" x14ac:dyDescent="0.25">
      <c r="B801" s="31" t="s">
        <v>195</v>
      </c>
      <c r="C801" s="277">
        <f>'2 Income Statement'!$B$18</f>
        <v>0</v>
      </c>
      <c r="D801" s="143"/>
      <c r="E801" s="143"/>
      <c r="F801" s="145"/>
      <c r="G801" s="143"/>
      <c r="H801" s="143"/>
      <c r="I801" s="156"/>
      <c r="J801" s="92">
        <f>IF(G801&gt;0,(D801*(F801/G801)),0)</f>
        <v>0</v>
      </c>
      <c r="K801" s="98">
        <f>'1 Enterprises'!Q$14</f>
        <v>0</v>
      </c>
      <c r="L801" s="94">
        <f>IF(K801&gt;0,((J801/K801)*I801),0)</f>
        <v>0</v>
      </c>
    </row>
    <row r="802" spans="2:12" ht="15" x14ac:dyDescent="0.25">
      <c r="B802" s="31" t="s">
        <v>196</v>
      </c>
      <c r="C802" s="277">
        <f>'2 Income Statement'!$B$19</f>
        <v>0</v>
      </c>
      <c r="D802" s="143"/>
      <c r="E802" s="143"/>
      <c r="F802" s="145"/>
      <c r="G802" s="143"/>
      <c r="H802" s="143"/>
      <c r="I802" s="156"/>
      <c r="J802" s="92">
        <f t="shared" ref="J802:J812" si="120">IF(G802&gt;0,(D802*(F802/G802)),0)</f>
        <v>0</v>
      </c>
      <c r="K802" s="98">
        <f>'1 Enterprises'!R$14</f>
        <v>0</v>
      </c>
      <c r="L802" s="94">
        <f t="shared" ref="L802:L812" si="121">IF(K802&gt;0,((J802/K802)*I802),0)</f>
        <v>0</v>
      </c>
    </row>
    <row r="803" spans="2:12" ht="15" x14ac:dyDescent="0.25">
      <c r="B803" s="31" t="s">
        <v>197</v>
      </c>
      <c r="C803" s="277">
        <f>'2 Income Statement'!$B$20</f>
        <v>0</v>
      </c>
      <c r="D803" s="143"/>
      <c r="E803" s="143"/>
      <c r="F803" s="145"/>
      <c r="G803" s="143"/>
      <c r="H803" s="143"/>
      <c r="I803" s="156"/>
      <c r="J803" s="92">
        <f t="shared" si="120"/>
        <v>0</v>
      </c>
      <c r="K803" s="98">
        <f>'1 Enterprises'!S$14</f>
        <v>0</v>
      </c>
      <c r="L803" s="94">
        <f t="shared" si="121"/>
        <v>0</v>
      </c>
    </row>
    <row r="804" spans="2:12" ht="15" x14ac:dyDescent="0.25">
      <c r="B804" s="31" t="s">
        <v>198</v>
      </c>
      <c r="C804" s="277">
        <f>'2 Income Statement'!$B$21</f>
        <v>0</v>
      </c>
      <c r="D804" s="143"/>
      <c r="E804" s="143"/>
      <c r="F804" s="145"/>
      <c r="G804" s="143"/>
      <c r="H804" s="143"/>
      <c r="I804" s="156"/>
      <c r="J804" s="92">
        <f t="shared" si="120"/>
        <v>0</v>
      </c>
      <c r="K804" s="98">
        <f>'1 Enterprises'!T$14</f>
        <v>0</v>
      </c>
      <c r="L804" s="94">
        <f t="shared" si="121"/>
        <v>0</v>
      </c>
    </row>
    <row r="805" spans="2:12" ht="15" x14ac:dyDescent="0.25">
      <c r="B805" s="31" t="s">
        <v>199</v>
      </c>
      <c r="C805" s="277">
        <f>'2 Income Statement'!$B$22</f>
        <v>0</v>
      </c>
      <c r="D805" s="143"/>
      <c r="E805" s="143"/>
      <c r="F805" s="145"/>
      <c r="G805" s="143"/>
      <c r="H805" s="143"/>
      <c r="I805" s="156"/>
      <c r="J805" s="92">
        <f t="shared" si="120"/>
        <v>0</v>
      </c>
      <c r="K805" s="98">
        <f>'1 Enterprises'!U$14</f>
        <v>0</v>
      </c>
      <c r="L805" s="94">
        <f t="shared" si="121"/>
        <v>0</v>
      </c>
    </row>
    <row r="806" spans="2:12" ht="15" x14ac:dyDescent="0.25">
      <c r="B806" s="31" t="s">
        <v>200</v>
      </c>
      <c r="C806" s="277">
        <f>'2 Income Statement'!$B$23</f>
        <v>0</v>
      </c>
      <c r="D806" s="143"/>
      <c r="E806" s="143"/>
      <c r="F806" s="145"/>
      <c r="G806" s="143"/>
      <c r="H806" s="143"/>
      <c r="I806" s="156"/>
      <c r="J806" s="92">
        <f t="shared" si="120"/>
        <v>0</v>
      </c>
      <c r="K806" s="98">
        <f>'1 Enterprises'!V$14</f>
        <v>0</v>
      </c>
      <c r="L806" s="94">
        <f t="shared" si="121"/>
        <v>0</v>
      </c>
    </row>
    <row r="807" spans="2:12" ht="15" x14ac:dyDescent="0.25">
      <c r="B807" s="31" t="s">
        <v>201</v>
      </c>
      <c r="C807" s="277">
        <f>'2 Income Statement'!$B$24</f>
        <v>0</v>
      </c>
      <c r="D807" s="143"/>
      <c r="E807" s="143"/>
      <c r="F807" s="145"/>
      <c r="G807" s="143"/>
      <c r="H807" s="143"/>
      <c r="I807" s="156"/>
      <c r="J807" s="92">
        <f t="shared" si="120"/>
        <v>0</v>
      </c>
      <c r="K807" s="98">
        <f>'1 Enterprises'!W$14</f>
        <v>0</v>
      </c>
      <c r="L807" s="94">
        <f t="shared" si="121"/>
        <v>0</v>
      </c>
    </row>
    <row r="808" spans="2:12" ht="15" x14ac:dyDescent="0.25">
      <c r="B808" s="31" t="s">
        <v>202</v>
      </c>
      <c r="C808" s="277">
        <f>'2 Income Statement'!$B$25</f>
        <v>0</v>
      </c>
      <c r="D808" s="143"/>
      <c r="E808" s="143"/>
      <c r="F808" s="145"/>
      <c r="G808" s="143"/>
      <c r="H808" s="143"/>
      <c r="I808" s="156"/>
      <c r="J808" s="92">
        <f t="shared" si="120"/>
        <v>0</v>
      </c>
      <c r="K808" s="98">
        <f>'1 Enterprises'!X$14</f>
        <v>0</v>
      </c>
      <c r="L808" s="94">
        <f t="shared" si="121"/>
        <v>0</v>
      </c>
    </row>
    <row r="809" spans="2:12" ht="15" x14ac:dyDescent="0.25">
      <c r="B809" s="31" t="s">
        <v>203</v>
      </c>
      <c r="C809" s="277">
        <f>'2 Income Statement'!$B$26</f>
        <v>0</v>
      </c>
      <c r="D809" s="143"/>
      <c r="E809" s="143"/>
      <c r="F809" s="145"/>
      <c r="G809" s="143"/>
      <c r="H809" s="143"/>
      <c r="I809" s="156"/>
      <c r="J809" s="92">
        <f t="shared" si="120"/>
        <v>0</v>
      </c>
      <c r="K809" s="98">
        <f>'1 Enterprises'!Y$14</f>
        <v>0</v>
      </c>
      <c r="L809" s="94">
        <f t="shared" si="121"/>
        <v>0</v>
      </c>
    </row>
    <row r="810" spans="2:12" ht="15" x14ac:dyDescent="0.25">
      <c r="B810" s="31" t="s">
        <v>204</v>
      </c>
      <c r="C810" s="277">
        <f>'2 Income Statement'!$B$27</f>
        <v>0</v>
      </c>
      <c r="D810" s="143"/>
      <c r="E810" s="143"/>
      <c r="F810" s="145"/>
      <c r="G810" s="143"/>
      <c r="H810" s="143"/>
      <c r="I810" s="156"/>
      <c r="J810" s="92">
        <f t="shared" si="120"/>
        <v>0</v>
      </c>
      <c r="K810" s="98">
        <f>'1 Enterprises'!Z$14</f>
        <v>0</v>
      </c>
      <c r="L810" s="94">
        <f t="shared" si="121"/>
        <v>0</v>
      </c>
    </row>
    <row r="811" spans="2:12" ht="15" x14ac:dyDescent="0.25">
      <c r="B811" s="31" t="s">
        <v>205</v>
      </c>
      <c r="C811" s="277">
        <f>'2 Income Statement'!$B$28</f>
        <v>0</v>
      </c>
      <c r="D811" s="143"/>
      <c r="E811" s="143"/>
      <c r="F811" s="145"/>
      <c r="G811" s="143"/>
      <c r="H811" s="143"/>
      <c r="I811" s="156"/>
      <c r="J811" s="92">
        <f t="shared" si="120"/>
        <v>0</v>
      </c>
      <c r="K811" s="98">
        <f>'1 Enterprises'!AA$14</f>
        <v>0</v>
      </c>
      <c r="L811" s="94">
        <f t="shared" si="121"/>
        <v>0</v>
      </c>
    </row>
    <row r="812" spans="2:12" ht="15" x14ac:dyDescent="0.25">
      <c r="B812" s="31" t="s">
        <v>206</v>
      </c>
      <c r="C812" s="277">
        <f>'2 Income Statement'!$B$29</f>
        <v>0</v>
      </c>
      <c r="D812" s="143"/>
      <c r="E812" s="143"/>
      <c r="F812" s="145"/>
      <c r="G812" s="143"/>
      <c r="H812" s="143"/>
      <c r="I812" s="156"/>
      <c r="J812" s="92">
        <f t="shared" si="120"/>
        <v>0</v>
      </c>
      <c r="K812" s="98">
        <f>'1 Enterprises'!AB$14</f>
        <v>0</v>
      </c>
      <c r="L812" s="94">
        <f t="shared" si="121"/>
        <v>0</v>
      </c>
    </row>
    <row r="814" spans="2:12" ht="15" x14ac:dyDescent="0.25">
      <c r="C814" s="285" t="s">
        <v>439</v>
      </c>
      <c r="D814" s="286"/>
      <c r="E814" s="286"/>
      <c r="F814" s="286"/>
      <c r="G814" s="286"/>
      <c r="H814" s="286"/>
      <c r="I814" s="286"/>
      <c r="J814" s="286"/>
      <c r="K814" s="286"/>
      <c r="L814" s="287"/>
    </row>
    <row r="815" spans="2:12" ht="15" x14ac:dyDescent="0.25">
      <c r="B815" s="31" t="s">
        <v>62</v>
      </c>
      <c r="C815" s="91">
        <f>'2 Income Statement'!$B$5</f>
        <v>0</v>
      </c>
      <c r="D815" s="143"/>
      <c r="E815" s="143"/>
      <c r="F815" s="145"/>
      <c r="G815" s="143"/>
      <c r="H815" s="143"/>
      <c r="I815" s="156"/>
      <c r="J815" s="92">
        <f>IF(G815&gt;0,(D815*(F815/G815)),0)</f>
        <v>0</v>
      </c>
      <c r="K815" s="93">
        <f>'1 Enterprises'!D$14</f>
        <v>0</v>
      </c>
      <c r="L815" s="94">
        <f>IF(K815&gt;0,((J815/K815)*I815),0)</f>
        <v>0</v>
      </c>
    </row>
    <row r="816" spans="2:12" ht="15" x14ac:dyDescent="0.25">
      <c r="B816" s="31" t="s">
        <v>63</v>
      </c>
      <c r="C816" s="91">
        <f>'2 Income Statement'!$B$6</f>
        <v>0</v>
      </c>
      <c r="D816" s="143"/>
      <c r="E816" s="143"/>
      <c r="F816" s="145"/>
      <c r="G816" s="143"/>
      <c r="H816" s="143"/>
      <c r="I816" s="156"/>
      <c r="J816" s="92">
        <f t="shared" ref="J816:J826" si="122">IF(G816&gt;0,(D816*(F816/G816)),0)</f>
        <v>0</v>
      </c>
      <c r="K816" s="97">
        <f>'1 Enterprises'!E$14</f>
        <v>0</v>
      </c>
      <c r="L816" s="94">
        <f t="shared" ref="L816:L826" si="123">IF(K816&gt;0,((J816/K816)*I816),0)</f>
        <v>0</v>
      </c>
    </row>
    <row r="817" spans="2:12" ht="15" x14ac:dyDescent="0.25">
      <c r="B817" s="31" t="s">
        <v>64</v>
      </c>
      <c r="C817" s="91">
        <f>'2 Income Statement'!$B$7</f>
        <v>0</v>
      </c>
      <c r="D817" s="143"/>
      <c r="E817" s="143"/>
      <c r="F817" s="145"/>
      <c r="G817" s="143"/>
      <c r="H817" s="143"/>
      <c r="I817" s="156"/>
      <c r="J817" s="92">
        <f t="shared" si="122"/>
        <v>0</v>
      </c>
      <c r="K817" s="97">
        <f>'1 Enterprises'!F$14</f>
        <v>0</v>
      </c>
      <c r="L817" s="94">
        <f t="shared" si="123"/>
        <v>0</v>
      </c>
    </row>
    <row r="818" spans="2:12" ht="15" x14ac:dyDescent="0.25">
      <c r="B818" s="31" t="s">
        <v>65</v>
      </c>
      <c r="C818" s="91">
        <f>'2 Income Statement'!$B$8</f>
        <v>0</v>
      </c>
      <c r="D818" s="143"/>
      <c r="E818" s="143"/>
      <c r="F818" s="145"/>
      <c r="G818" s="143"/>
      <c r="H818" s="143"/>
      <c r="I818" s="156"/>
      <c r="J818" s="92">
        <f t="shared" si="122"/>
        <v>0</v>
      </c>
      <c r="K818" s="97">
        <f>'1 Enterprises'!G$14</f>
        <v>0</v>
      </c>
      <c r="L818" s="94">
        <f t="shared" si="123"/>
        <v>0</v>
      </c>
    </row>
    <row r="819" spans="2:12" ht="15" x14ac:dyDescent="0.25">
      <c r="B819" s="31" t="s">
        <v>66</v>
      </c>
      <c r="C819" s="91">
        <f>'2 Income Statement'!$B$9</f>
        <v>0</v>
      </c>
      <c r="D819" s="143"/>
      <c r="E819" s="143"/>
      <c r="F819" s="145"/>
      <c r="G819" s="143"/>
      <c r="H819" s="143"/>
      <c r="I819" s="156"/>
      <c r="J819" s="92">
        <f t="shared" si="122"/>
        <v>0</v>
      </c>
      <c r="K819" s="97">
        <f>'1 Enterprises'!H$14</f>
        <v>0</v>
      </c>
      <c r="L819" s="94">
        <f t="shared" si="123"/>
        <v>0</v>
      </c>
    </row>
    <row r="820" spans="2:12" ht="15" x14ac:dyDescent="0.25">
      <c r="B820" s="31" t="s">
        <v>187</v>
      </c>
      <c r="C820" s="91">
        <f>'2 Income Statement'!$B$10</f>
        <v>0</v>
      </c>
      <c r="D820" s="143"/>
      <c r="E820" s="143"/>
      <c r="F820" s="145"/>
      <c r="G820" s="143"/>
      <c r="H820" s="143"/>
      <c r="I820" s="156"/>
      <c r="J820" s="92">
        <f t="shared" si="122"/>
        <v>0</v>
      </c>
      <c r="K820" s="97">
        <f>'1 Enterprises'!I$14</f>
        <v>0</v>
      </c>
      <c r="L820" s="94">
        <f t="shared" si="123"/>
        <v>0</v>
      </c>
    </row>
    <row r="821" spans="2:12" ht="15" x14ac:dyDescent="0.25">
      <c r="B821" s="31" t="s">
        <v>188</v>
      </c>
      <c r="C821" s="91">
        <f>'2 Income Statement'!$B$11</f>
        <v>0</v>
      </c>
      <c r="D821" s="143"/>
      <c r="E821" s="143"/>
      <c r="F821" s="145"/>
      <c r="G821" s="143"/>
      <c r="H821" s="143"/>
      <c r="I821" s="156"/>
      <c r="J821" s="92">
        <f t="shared" si="122"/>
        <v>0</v>
      </c>
      <c r="K821" s="97">
        <f>'1 Enterprises'!J$14</f>
        <v>0</v>
      </c>
      <c r="L821" s="94">
        <f t="shared" si="123"/>
        <v>0</v>
      </c>
    </row>
    <row r="822" spans="2:12" ht="15" x14ac:dyDescent="0.25">
      <c r="B822" s="31" t="s">
        <v>189</v>
      </c>
      <c r="C822" s="91">
        <f>'2 Income Statement'!$B$12</f>
        <v>0</v>
      </c>
      <c r="D822" s="143"/>
      <c r="E822" s="143"/>
      <c r="F822" s="145"/>
      <c r="G822" s="143"/>
      <c r="H822" s="143"/>
      <c r="I822" s="156"/>
      <c r="J822" s="92">
        <f t="shared" si="122"/>
        <v>0</v>
      </c>
      <c r="K822" s="98">
        <f>'1 Enterprises'!K$14</f>
        <v>0</v>
      </c>
      <c r="L822" s="94">
        <f t="shared" si="123"/>
        <v>0</v>
      </c>
    </row>
    <row r="823" spans="2:12" ht="15" x14ac:dyDescent="0.25">
      <c r="B823" s="31" t="s">
        <v>190</v>
      </c>
      <c r="C823" s="91">
        <f>'2 Income Statement'!$B$13</f>
        <v>0</v>
      </c>
      <c r="D823" s="143"/>
      <c r="E823" s="143"/>
      <c r="F823" s="145"/>
      <c r="G823" s="143"/>
      <c r="H823" s="143"/>
      <c r="I823" s="156"/>
      <c r="J823" s="92">
        <f t="shared" si="122"/>
        <v>0</v>
      </c>
      <c r="K823" s="98">
        <f>'1 Enterprises'!L$14</f>
        <v>0</v>
      </c>
      <c r="L823" s="94">
        <f t="shared" si="123"/>
        <v>0</v>
      </c>
    </row>
    <row r="824" spans="2:12" ht="15" x14ac:dyDescent="0.25">
      <c r="B824" s="31" t="s">
        <v>191</v>
      </c>
      <c r="C824" s="91">
        <f>'2 Income Statement'!$B$14</f>
        <v>0</v>
      </c>
      <c r="D824" s="143"/>
      <c r="E824" s="143"/>
      <c r="F824" s="145"/>
      <c r="G824" s="143"/>
      <c r="H824" s="143"/>
      <c r="I824" s="156"/>
      <c r="J824" s="92">
        <f t="shared" si="122"/>
        <v>0</v>
      </c>
      <c r="K824" s="98">
        <f>'1 Enterprises'!M$14</f>
        <v>0</v>
      </c>
      <c r="L824" s="94">
        <f t="shared" si="123"/>
        <v>0</v>
      </c>
    </row>
    <row r="825" spans="2:12" ht="15" x14ac:dyDescent="0.25">
      <c r="B825" s="31" t="s">
        <v>192</v>
      </c>
      <c r="C825" s="91">
        <f>'2 Income Statement'!$B$15</f>
        <v>0</v>
      </c>
      <c r="D825" s="143"/>
      <c r="E825" s="143"/>
      <c r="F825" s="145"/>
      <c r="G825" s="143"/>
      <c r="H825" s="143"/>
      <c r="I825" s="156"/>
      <c r="J825" s="92">
        <f t="shared" si="122"/>
        <v>0</v>
      </c>
      <c r="K825" s="98">
        <f>'1 Enterprises'!N$14</f>
        <v>0</v>
      </c>
      <c r="L825" s="94">
        <f t="shared" si="123"/>
        <v>0</v>
      </c>
    </row>
    <row r="826" spans="2:12" ht="15" x14ac:dyDescent="0.25">
      <c r="B826" s="31" t="s">
        <v>193</v>
      </c>
      <c r="C826" s="91">
        <f>'2 Income Statement'!$B$16</f>
        <v>0</v>
      </c>
      <c r="D826" s="143"/>
      <c r="E826" s="143"/>
      <c r="F826" s="145"/>
      <c r="G826" s="143"/>
      <c r="H826" s="143"/>
      <c r="I826" s="156"/>
      <c r="J826" s="92">
        <f t="shared" si="122"/>
        <v>0</v>
      </c>
      <c r="K826" s="98">
        <f>'1 Enterprises'!O$14</f>
        <v>0</v>
      </c>
      <c r="L826" s="94">
        <f t="shared" si="123"/>
        <v>0</v>
      </c>
    </row>
    <row r="827" spans="2:12" ht="15" x14ac:dyDescent="0.25">
      <c r="B827" s="31" t="s">
        <v>194</v>
      </c>
      <c r="C827" s="277">
        <f>'2 Income Statement'!$B$17</f>
        <v>0</v>
      </c>
      <c r="D827" s="143"/>
      <c r="E827" s="143"/>
      <c r="F827" s="145"/>
      <c r="G827" s="143"/>
      <c r="H827" s="143"/>
      <c r="I827" s="156"/>
      <c r="J827" s="92">
        <f>IF(G827&gt;0,(D827*(F827/G827)),0)</f>
        <v>0</v>
      </c>
      <c r="K827" s="98">
        <f>'1 Enterprises'!P$14</f>
        <v>0</v>
      </c>
      <c r="L827" s="94">
        <f>IF(K827&gt;0,((J827/K827)*I827),0)</f>
        <v>0</v>
      </c>
    </row>
    <row r="828" spans="2:12" ht="15" x14ac:dyDescent="0.25">
      <c r="B828" s="31" t="s">
        <v>195</v>
      </c>
      <c r="C828" s="277">
        <f>'2 Income Statement'!$B$18</f>
        <v>0</v>
      </c>
      <c r="D828" s="143"/>
      <c r="E828" s="143"/>
      <c r="F828" s="145"/>
      <c r="G828" s="143"/>
      <c r="H828" s="143"/>
      <c r="I828" s="156"/>
      <c r="J828" s="92">
        <f t="shared" ref="J828:J838" si="124">IF(G828&gt;0,(D828*(F828/G828)),0)</f>
        <v>0</v>
      </c>
      <c r="K828" s="98">
        <f>'1 Enterprises'!Q$14</f>
        <v>0</v>
      </c>
      <c r="L828" s="94">
        <f t="shared" ref="L828:L838" si="125">IF(K828&gt;0,((J828/K828)*I828),0)</f>
        <v>0</v>
      </c>
    </row>
    <row r="829" spans="2:12" ht="15" x14ac:dyDescent="0.25">
      <c r="B829" s="31" t="s">
        <v>196</v>
      </c>
      <c r="C829" s="277">
        <f>'2 Income Statement'!$B$19</f>
        <v>0</v>
      </c>
      <c r="D829" s="143"/>
      <c r="E829" s="143"/>
      <c r="F829" s="145"/>
      <c r="G829" s="143"/>
      <c r="H829" s="143"/>
      <c r="I829" s="156"/>
      <c r="J829" s="92">
        <f t="shared" si="124"/>
        <v>0</v>
      </c>
      <c r="K829" s="98">
        <f>'1 Enterprises'!R$14</f>
        <v>0</v>
      </c>
      <c r="L829" s="94">
        <f t="shared" si="125"/>
        <v>0</v>
      </c>
    </row>
    <row r="830" spans="2:12" ht="15" x14ac:dyDescent="0.25">
      <c r="B830" s="31" t="s">
        <v>197</v>
      </c>
      <c r="C830" s="277">
        <f>'2 Income Statement'!$B$20</f>
        <v>0</v>
      </c>
      <c r="D830" s="143"/>
      <c r="E830" s="143"/>
      <c r="F830" s="145"/>
      <c r="G830" s="143"/>
      <c r="H830" s="143"/>
      <c r="I830" s="156"/>
      <c r="J830" s="92">
        <f t="shared" si="124"/>
        <v>0</v>
      </c>
      <c r="K830" s="98">
        <f>'1 Enterprises'!S$14</f>
        <v>0</v>
      </c>
      <c r="L830" s="94">
        <f t="shared" si="125"/>
        <v>0</v>
      </c>
    </row>
    <row r="831" spans="2:12" ht="15" x14ac:dyDescent="0.25">
      <c r="B831" s="31" t="s">
        <v>198</v>
      </c>
      <c r="C831" s="277">
        <f>'2 Income Statement'!$B$21</f>
        <v>0</v>
      </c>
      <c r="D831" s="143"/>
      <c r="E831" s="143"/>
      <c r="F831" s="145"/>
      <c r="G831" s="143"/>
      <c r="H831" s="143"/>
      <c r="I831" s="156"/>
      <c r="J831" s="92">
        <f t="shared" si="124"/>
        <v>0</v>
      </c>
      <c r="K831" s="98">
        <f>'1 Enterprises'!T$14</f>
        <v>0</v>
      </c>
      <c r="L831" s="94">
        <f t="shared" si="125"/>
        <v>0</v>
      </c>
    </row>
    <row r="832" spans="2:12" ht="15" x14ac:dyDescent="0.25">
      <c r="B832" s="31" t="s">
        <v>199</v>
      </c>
      <c r="C832" s="277">
        <f>'2 Income Statement'!$B$22</f>
        <v>0</v>
      </c>
      <c r="D832" s="143"/>
      <c r="E832" s="143"/>
      <c r="F832" s="145"/>
      <c r="G832" s="143"/>
      <c r="H832" s="143"/>
      <c r="I832" s="156"/>
      <c r="J832" s="92">
        <f t="shared" si="124"/>
        <v>0</v>
      </c>
      <c r="K832" s="98">
        <f>'1 Enterprises'!U$14</f>
        <v>0</v>
      </c>
      <c r="L832" s="94">
        <f t="shared" si="125"/>
        <v>0</v>
      </c>
    </row>
    <row r="833" spans="2:12" ht="15" x14ac:dyDescent="0.25">
      <c r="B833" s="31" t="s">
        <v>200</v>
      </c>
      <c r="C833" s="277">
        <f>'2 Income Statement'!$B$23</f>
        <v>0</v>
      </c>
      <c r="D833" s="143"/>
      <c r="E833" s="143"/>
      <c r="F833" s="145"/>
      <c r="G833" s="143"/>
      <c r="H833" s="143"/>
      <c r="I833" s="156"/>
      <c r="J833" s="92">
        <f t="shared" si="124"/>
        <v>0</v>
      </c>
      <c r="K833" s="98">
        <f>'1 Enterprises'!V$14</f>
        <v>0</v>
      </c>
      <c r="L833" s="94">
        <f t="shared" si="125"/>
        <v>0</v>
      </c>
    </row>
    <row r="834" spans="2:12" ht="15" x14ac:dyDescent="0.25">
      <c r="B834" s="31" t="s">
        <v>201</v>
      </c>
      <c r="C834" s="277">
        <f>'2 Income Statement'!$B$24</f>
        <v>0</v>
      </c>
      <c r="D834" s="143"/>
      <c r="E834" s="143"/>
      <c r="F834" s="145"/>
      <c r="G834" s="143"/>
      <c r="H834" s="143"/>
      <c r="I834" s="156"/>
      <c r="J834" s="92">
        <f t="shared" si="124"/>
        <v>0</v>
      </c>
      <c r="K834" s="98">
        <f>'1 Enterprises'!W$14</f>
        <v>0</v>
      </c>
      <c r="L834" s="94">
        <f t="shared" si="125"/>
        <v>0</v>
      </c>
    </row>
    <row r="835" spans="2:12" ht="15" x14ac:dyDescent="0.25">
      <c r="B835" s="31" t="s">
        <v>202</v>
      </c>
      <c r="C835" s="277">
        <f>'2 Income Statement'!$B$25</f>
        <v>0</v>
      </c>
      <c r="D835" s="143"/>
      <c r="E835" s="143"/>
      <c r="F835" s="145"/>
      <c r="G835" s="143"/>
      <c r="H835" s="143"/>
      <c r="I835" s="156"/>
      <c r="J835" s="92">
        <f t="shared" si="124"/>
        <v>0</v>
      </c>
      <c r="K835" s="98">
        <f>'1 Enterprises'!X$14</f>
        <v>0</v>
      </c>
      <c r="L835" s="94">
        <f t="shared" si="125"/>
        <v>0</v>
      </c>
    </row>
    <row r="836" spans="2:12" ht="15" x14ac:dyDescent="0.25">
      <c r="B836" s="31" t="s">
        <v>203</v>
      </c>
      <c r="C836" s="277">
        <f>'2 Income Statement'!$B$26</f>
        <v>0</v>
      </c>
      <c r="D836" s="143"/>
      <c r="E836" s="143"/>
      <c r="F836" s="145"/>
      <c r="G836" s="143"/>
      <c r="H836" s="143"/>
      <c r="I836" s="156"/>
      <c r="J836" s="92">
        <f t="shared" si="124"/>
        <v>0</v>
      </c>
      <c r="K836" s="98">
        <f>'1 Enterprises'!Y$14</f>
        <v>0</v>
      </c>
      <c r="L836" s="94">
        <f t="shared" si="125"/>
        <v>0</v>
      </c>
    </row>
    <row r="837" spans="2:12" ht="15" x14ac:dyDescent="0.25">
      <c r="B837" s="31" t="s">
        <v>204</v>
      </c>
      <c r="C837" s="277">
        <f>'2 Income Statement'!$B$27</f>
        <v>0</v>
      </c>
      <c r="D837" s="143"/>
      <c r="E837" s="143"/>
      <c r="F837" s="145"/>
      <c r="G837" s="143"/>
      <c r="H837" s="143"/>
      <c r="I837" s="156"/>
      <c r="J837" s="92">
        <f t="shared" si="124"/>
        <v>0</v>
      </c>
      <c r="K837" s="98">
        <f>'1 Enterprises'!Z$14</f>
        <v>0</v>
      </c>
      <c r="L837" s="94">
        <f t="shared" si="125"/>
        <v>0</v>
      </c>
    </row>
    <row r="838" spans="2:12" ht="15" x14ac:dyDescent="0.25">
      <c r="B838" s="31" t="s">
        <v>205</v>
      </c>
      <c r="C838" s="277">
        <f>'2 Income Statement'!$B$28</f>
        <v>0</v>
      </c>
      <c r="D838" s="143"/>
      <c r="E838" s="143"/>
      <c r="F838" s="145"/>
      <c r="G838" s="143"/>
      <c r="H838" s="143"/>
      <c r="I838" s="156"/>
      <c r="J838" s="92">
        <f t="shared" si="124"/>
        <v>0</v>
      </c>
      <c r="K838" s="98">
        <f>'1 Enterprises'!AA$14</f>
        <v>0</v>
      </c>
      <c r="L838" s="94">
        <f t="shared" si="125"/>
        <v>0</v>
      </c>
    </row>
    <row r="839" spans="2:12" ht="15" x14ac:dyDescent="0.25">
      <c r="B839" s="31" t="s">
        <v>206</v>
      </c>
      <c r="C839" s="277">
        <f>'2 Income Statement'!$B$29</f>
        <v>0</v>
      </c>
      <c r="D839" s="143"/>
      <c r="E839" s="143"/>
      <c r="F839" s="145"/>
      <c r="G839" s="143"/>
      <c r="H839" s="143"/>
      <c r="I839" s="156"/>
      <c r="J839" s="92">
        <f>IF(G839&gt;0,(D839*(F839/G839)),0)</f>
        <v>0</v>
      </c>
      <c r="K839" s="98">
        <f>'1 Enterprises'!AB$14</f>
        <v>0</v>
      </c>
      <c r="L839" s="94">
        <f>IF(K839&gt;0,((J839/K839)*I839),0)</f>
        <v>0</v>
      </c>
    </row>
    <row r="840" spans="2:12" x14ac:dyDescent="0.2">
      <c r="C840" s="31"/>
    </row>
    <row r="841" spans="2:12" ht="15" x14ac:dyDescent="0.25">
      <c r="C841" s="285" t="s">
        <v>440</v>
      </c>
      <c r="D841" s="286"/>
      <c r="E841" s="286"/>
      <c r="F841" s="286"/>
      <c r="G841" s="286"/>
      <c r="H841" s="286"/>
      <c r="I841" s="286"/>
      <c r="J841" s="286"/>
      <c r="K841" s="286"/>
      <c r="L841" s="287"/>
    </row>
    <row r="842" spans="2:12" ht="15" x14ac:dyDescent="0.25">
      <c r="B842" s="31" t="s">
        <v>62</v>
      </c>
      <c r="C842" s="91">
        <f>'2 Income Statement'!$B$5</f>
        <v>0</v>
      </c>
      <c r="D842" s="143"/>
      <c r="E842" s="143"/>
      <c r="F842" s="145"/>
      <c r="G842" s="143"/>
      <c r="H842" s="143"/>
      <c r="I842" s="156"/>
      <c r="J842" s="92">
        <f>IF(G842&gt;0,(D842*(F842/G842)),0)</f>
        <v>0</v>
      </c>
      <c r="K842" s="93">
        <f>'1 Enterprises'!D$14</f>
        <v>0</v>
      </c>
      <c r="L842" s="94">
        <f>IF(K842&gt;0,((J842/K842)*I842),0)</f>
        <v>0</v>
      </c>
    </row>
    <row r="843" spans="2:12" ht="15" x14ac:dyDescent="0.25">
      <c r="B843" s="31" t="s">
        <v>63</v>
      </c>
      <c r="C843" s="91">
        <f>'2 Income Statement'!$B$6</f>
        <v>0</v>
      </c>
      <c r="D843" s="143"/>
      <c r="E843" s="143"/>
      <c r="F843" s="145"/>
      <c r="G843" s="143"/>
      <c r="H843" s="143"/>
      <c r="I843" s="156"/>
      <c r="J843" s="92">
        <f t="shared" ref="J843:J854" si="126">IF(G843&gt;0,(D843*(F843/G843)),0)</f>
        <v>0</v>
      </c>
      <c r="K843" s="97">
        <f>'1 Enterprises'!E$14</f>
        <v>0</v>
      </c>
      <c r="L843" s="94">
        <f t="shared" ref="L843:L854" si="127">IF(K843&gt;0,((J843/K843)*I843),0)</f>
        <v>0</v>
      </c>
    </row>
    <row r="844" spans="2:12" ht="15" x14ac:dyDescent="0.25">
      <c r="B844" s="31" t="s">
        <v>64</v>
      </c>
      <c r="C844" s="91">
        <f>'2 Income Statement'!$B$7</f>
        <v>0</v>
      </c>
      <c r="D844" s="143"/>
      <c r="E844" s="143"/>
      <c r="F844" s="145"/>
      <c r="G844" s="143"/>
      <c r="H844" s="143"/>
      <c r="I844" s="156"/>
      <c r="J844" s="92">
        <f t="shared" si="126"/>
        <v>0</v>
      </c>
      <c r="K844" s="97">
        <f>'1 Enterprises'!F$14</f>
        <v>0</v>
      </c>
      <c r="L844" s="94">
        <f t="shared" si="127"/>
        <v>0</v>
      </c>
    </row>
    <row r="845" spans="2:12" ht="15" x14ac:dyDescent="0.25">
      <c r="B845" s="31" t="s">
        <v>65</v>
      </c>
      <c r="C845" s="91">
        <f>'2 Income Statement'!$B$8</f>
        <v>0</v>
      </c>
      <c r="D845" s="143"/>
      <c r="E845" s="143"/>
      <c r="F845" s="145"/>
      <c r="G845" s="143"/>
      <c r="H845" s="143"/>
      <c r="I845" s="156"/>
      <c r="J845" s="92">
        <f t="shared" si="126"/>
        <v>0</v>
      </c>
      <c r="K845" s="97">
        <f>'1 Enterprises'!G$14</f>
        <v>0</v>
      </c>
      <c r="L845" s="94">
        <f t="shared" si="127"/>
        <v>0</v>
      </c>
    </row>
    <row r="846" spans="2:12" ht="15" x14ac:dyDescent="0.25">
      <c r="B846" s="31" t="s">
        <v>66</v>
      </c>
      <c r="C846" s="91">
        <f>'2 Income Statement'!$B$9</f>
        <v>0</v>
      </c>
      <c r="D846" s="143"/>
      <c r="E846" s="143"/>
      <c r="F846" s="145"/>
      <c r="G846" s="143"/>
      <c r="H846" s="143"/>
      <c r="I846" s="156"/>
      <c r="J846" s="92">
        <f t="shared" si="126"/>
        <v>0</v>
      </c>
      <c r="K846" s="97">
        <f>'1 Enterprises'!H$14</f>
        <v>0</v>
      </c>
      <c r="L846" s="94">
        <f t="shared" si="127"/>
        <v>0</v>
      </c>
    </row>
    <row r="847" spans="2:12" ht="15" x14ac:dyDescent="0.25">
      <c r="B847" s="31" t="s">
        <v>187</v>
      </c>
      <c r="C847" s="91">
        <f>'2 Income Statement'!$B$10</f>
        <v>0</v>
      </c>
      <c r="D847" s="143"/>
      <c r="E847" s="143"/>
      <c r="F847" s="145"/>
      <c r="G847" s="143"/>
      <c r="H847" s="143"/>
      <c r="I847" s="156"/>
      <c r="J847" s="92">
        <f t="shared" si="126"/>
        <v>0</v>
      </c>
      <c r="K847" s="97">
        <f>'1 Enterprises'!I$14</f>
        <v>0</v>
      </c>
      <c r="L847" s="94">
        <f t="shared" si="127"/>
        <v>0</v>
      </c>
    </row>
    <row r="848" spans="2:12" ht="15" x14ac:dyDescent="0.25">
      <c r="B848" s="31" t="s">
        <v>188</v>
      </c>
      <c r="C848" s="91">
        <f>'2 Income Statement'!$B$11</f>
        <v>0</v>
      </c>
      <c r="D848" s="143"/>
      <c r="E848" s="143"/>
      <c r="F848" s="145"/>
      <c r="G848" s="143"/>
      <c r="H848" s="143"/>
      <c r="I848" s="156"/>
      <c r="J848" s="92">
        <f t="shared" si="126"/>
        <v>0</v>
      </c>
      <c r="K848" s="97">
        <f>'1 Enterprises'!J$14</f>
        <v>0</v>
      </c>
      <c r="L848" s="94">
        <f t="shared" si="127"/>
        <v>0</v>
      </c>
    </row>
    <row r="849" spans="2:12" ht="15" x14ac:dyDescent="0.25">
      <c r="B849" s="31" t="s">
        <v>189</v>
      </c>
      <c r="C849" s="91">
        <f>'2 Income Statement'!$B$12</f>
        <v>0</v>
      </c>
      <c r="D849" s="143"/>
      <c r="E849" s="143"/>
      <c r="F849" s="145"/>
      <c r="G849" s="143"/>
      <c r="H849" s="143"/>
      <c r="I849" s="156"/>
      <c r="J849" s="92">
        <f t="shared" si="126"/>
        <v>0</v>
      </c>
      <c r="K849" s="98">
        <f>'1 Enterprises'!K$14</f>
        <v>0</v>
      </c>
      <c r="L849" s="94">
        <f t="shared" si="127"/>
        <v>0</v>
      </c>
    </row>
    <row r="850" spans="2:12" ht="15" x14ac:dyDescent="0.25">
      <c r="B850" s="31" t="s">
        <v>190</v>
      </c>
      <c r="C850" s="91">
        <f>'2 Income Statement'!$B$13</f>
        <v>0</v>
      </c>
      <c r="D850" s="143"/>
      <c r="E850" s="143"/>
      <c r="F850" s="145"/>
      <c r="G850" s="143"/>
      <c r="H850" s="143"/>
      <c r="I850" s="156"/>
      <c r="J850" s="92">
        <f t="shared" si="126"/>
        <v>0</v>
      </c>
      <c r="K850" s="98">
        <f>'1 Enterprises'!L$14</f>
        <v>0</v>
      </c>
      <c r="L850" s="94">
        <f t="shared" si="127"/>
        <v>0</v>
      </c>
    </row>
    <row r="851" spans="2:12" ht="15" x14ac:dyDescent="0.25">
      <c r="B851" s="31" t="s">
        <v>191</v>
      </c>
      <c r="C851" s="91">
        <f>'2 Income Statement'!$B$14</f>
        <v>0</v>
      </c>
      <c r="D851" s="143"/>
      <c r="E851" s="143"/>
      <c r="F851" s="145"/>
      <c r="G851" s="143"/>
      <c r="H851" s="143"/>
      <c r="I851" s="156"/>
      <c r="J851" s="92">
        <f t="shared" si="126"/>
        <v>0</v>
      </c>
      <c r="K851" s="98">
        <f>'1 Enterprises'!M$14</f>
        <v>0</v>
      </c>
      <c r="L851" s="94">
        <f t="shared" si="127"/>
        <v>0</v>
      </c>
    </row>
    <row r="852" spans="2:12" ht="15" x14ac:dyDescent="0.25">
      <c r="B852" s="31" t="s">
        <v>192</v>
      </c>
      <c r="C852" s="91">
        <f>'2 Income Statement'!$B$15</f>
        <v>0</v>
      </c>
      <c r="D852" s="143"/>
      <c r="E852" s="143"/>
      <c r="F852" s="145"/>
      <c r="G852" s="143"/>
      <c r="H852" s="143"/>
      <c r="I852" s="156"/>
      <c r="J852" s="92">
        <f t="shared" si="126"/>
        <v>0</v>
      </c>
      <c r="K852" s="98">
        <f>'1 Enterprises'!N$14</f>
        <v>0</v>
      </c>
      <c r="L852" s="94">
        <f t="shared" si="127"/>
        <v>0</v>
      </c>
    </row>
    <row r="853" spans="2:12" ht="15" x14ac:dyDescent="0.25">
      <c r="B853" s="31" t="s">
        <v>193</v>
      </c>
      <c r="C853" s="91">
        <f>'2 Income Statement'!$B$16</f>
        <v>0</v>
      </c>
      <c r="D853" s="143"/>
      <c r="E853" s="143"/>
      <c r="F853" s="145"/>
      <c r="G853" s="143"/>
      <c r="H853" s="143"/>
      <c r="I853" s="156"/>
      <c r="J853" s="92">
        <f t="shared" si="126"/>
        <v>0</v>
      </c>
      <c r="K853" s="98">
        <f>'1 Enterprises'!O$14</f>
        <v>0</v>
      </c>
      <c r="L853" s="94">
        <f t="shared" si="127"/>
        <v>0</v>
      </c>
    </row>
    <row r="854" spans="2:12" ht="15" x14ac:dyDescent="0.25">
      <c r="B854" s="31" t="s">
        <v>194</v>
      </c>
      <c r="C854" s="277">
        <f>'2 Income Statement'!$B$17</f>
        <v>0</v>
      </c>
      <c r="D854" s="143"/>
      <c r="E854" s="143"/>
      <c r="F854" s="145"/>
      <c r="G854" s="143"/>
      <c r="H854" s="143"/>
      <c r="I854" s="156"/>
      <c r="J854" s="92">
        <f t="shared" si="126"/>
        <v>0</v>
      </c>
      <c r="K854" s="98">
        <f>'1 Enterprises'!P$14</f>
        <v>0</v>
      </c>
      <c r="L854" s="94">
        <f t="shared" si="127"/>
        <v>0</v>
      </c>
    </row>
    <row r="855" spans="2:12" ht="15" x14ac:dyDescent="0.25">
      <c r="B855" s="31" t="s">
        <v>195</v>
      </c>
      <c r="C855" s="277">
        <f>'2 Income Statement'!$B$18</f>
        <v>0</v>
      </c>
      <c r="D855" s="143"/>
      <c r="E855" s="143"/>
      <c r="F855" s="145"/>
      <c r="G855" s="143"/>
      <c r="H855" s="143"/>
      <c r="I855" s="156"/>
      <c r="J855" s="92">
        <f>IF(G855&gt;0,(D855*(F855/G855)),0)</f>
        <v>0</v>
      </c>
      <c r="K855" s="98">
        <f>'1 Enterprises'!Q$14</f>
        <v>0</v>
      </c>
      <c r="L855" s="94">
        <f>IF(K855&gt;0,((J855/K855)*I855),0)</f>
        <v>0</v>
      </c>
    </row>
    <row r="856" spans="2:12" ht="15" x14ac:dyDescent="0.25">
      <c r="B856" s="31" t="s">
        <v>196</v>
      </c>
      <c r="C856" s="277">
        <f>'2 Income Statement'!$B$19</f>
        <v>0</v>
      </c>
      <c r="D856" s="143"/>
      <c r="E856" s="143"/>
      <c r="F856" s="145"/>
      <c r="G856" s="143"/>
      <c r="H856" s="143"/>
      <c r="I856" s="156"/>
      <c r="J856" s="92">
        <f t="shared" ref="J856:J866" si="128">IF(G856&gt;0,(D856*(F856/G856)),0)</f>
        <v>0</v>
      </c>
      <c r="K856" s="98">
        <f>'1 Enterprises'!R$14</f>
        <v>0</v>
      </c>
      <c r="L856" s="94">
        <f t="shared" ref="L856:L866" si="129">IF(K856&gt;0,((J856/K856)*I856),0)</f>
        <v>0</v>
      </c>
    </row>
    <row r="857" spans="2:12" ht="15" x14ac:dyDescent="0.25">
      <c r="B857" s="31" t="s">
        <v>197</v>
      </c>
      <c r="C857" s="277">
        <f>'2 Income Statement'!$B$20</f>
        <v>0</v>
      </c>
      <c r="D857" s="143"/>
      <c r="E857" s="143"/>
      <c r="F857" s="145"/>
      <c r="G857" s="143"/>
      <c r="H857" s="143"/>
      <c r="I857" s="156"/>
      <c r="J857" s="92">
        <f t="shared" si="128"/>
        <v>0</v>
      </c>
      <c r="K857" s="98">
        <f>'1 Enterprises'!S$14</f>
        <v>0</v>
      </c>
      <c r="L857" s="94">
        <f t="shared" si="129"/>
        <v>0</v>
      </c>
    </row>
    <row r="858" spans="2:12" ht="15" x14ac:dyDescent="0.25">
      <c r="B858" s="31" t="s">
        <v>198</v>
      </c>
      <c r="C858" s="277">
        <f>'2 Income Statement'!$B$21</f>
        <v>0</v>
      </c>
      <c r="D858" s="143"/>
      <c r="E858" s="143"/>
      <c r="F858" s="145"/>
      <c r="G858" s="143"/>
      <c r="H858" s="143"/>
      <c r="I858" s="156"/>
      <c r="J858" s="92">
        <f t="shared" si="128"/>
        <v>0</v>
      </c>
      <c r="K858" s="98">
        <f>'1 Enterprises'!T$14</f>
        <v>0</v>
      </c>
      <c r="L858" s="94">
        <f t="shared" si="129"/>
        <v>0</v>
      </c>
    </row>
    <row r="859" spans="2:12" ht="15" x14ac:dyDescent="0.25">
      <c r="B859" s="31" t="s">
        <v>199</v>
      </c>
      <c r="C859" s="277">
        <f>'2 Income Statement'!$B$22</f>
        <v>0</v>
      </c>
      <c r="D859" s="143"/>
      <c r="E859" s="143"/>
      <c r="F859" s="145"/>
      <c r="G859" s="143"/>
      <c r="H859" s="143"/>
      <c r="I859" s="156"/>
      <c r="J859" s="92">
        <f t="shared" si="128"/>
        <v>0</v>
      </c>
      <c r="K859" s="98">
        <f>'1 Enterprises'!U$14</f>
        <v>0</v>
      </c>
      <c r="L859" s="94">
        <f t="shared" si="129"/>
        <v>0</v>
      </c>
    </row>
    <row r="860" spans="2:12" ht="15" x14ac:dyDescent="0.25">
      <c r="B860" s="31" t="s">
        <v>200</v>
      </c>
      <c r="C860" s="277">
        <f>'2 Income Statement'!$B$23</f>
        <v>0</v>
      </c>
      <c r="D860" s="143"/>
      <c r="E860" s="143"/>
      <c r="F860" s="145"/>
      <c r="G860" s="143"/>
      <c r="H860" s="143"/>
      <c r="I860" s="156"/>
      <c r="J860" s="92">
        <f t="shared" si="128"/>
        <v>0</v>
      </c>
      <c r="K860" s="98">
        <f>'1 Enterprises'!V$14</f>
        <v>0</v>
      </c>
      <c r="L860" s="94">
        <f t="shared" si="129"/>
        <v>0</v>
      </c>
    </row>
    <row r="861" spans="2:12" ht="15" x14ac:dyDescent="0.25">
      <c r="B861" s="31" t="s">
        <v>201</v>
      </c>
      <c r="C861" s="277">
        <f>'2 Income Statement'!$B$24</f>
        <v>0</v>
      </c>
      <c r="D861" s="143"/>
      <c r="E861" s="143"/>
      <c r="F861" s="145"/>
      <c r="G861" s="143"/>
      <c r="H861" s="143"/>
      <c r="I861" s="156"/>
      <c r="J861" s="92">
        <f t="shared" si="128"/>
        <v>0</v>
      </c>
      <c r="K861" s="98">
        <f>'1 Enterprises'!W$14</f>
        <v>0</v>
      </c>
      <c r="L861" s="94">
        <f t="shared" si="129"/>
        <v>0</v>
      </c>
    </row>
    <row r="862" spans="2:12" ht="15" x14ac:dyDescent="0.25">
      <c r="B862" s="31" t="s">
        <v>202</v>
      </c>
      <c r="C862" s="277">
        <f>'2 Income Statement'!$B$25</f>
        <v>0</v>
      </c>
      <c r="D862" s="143"/>
      <c r="E862" s="143"/>
      <c r="F862" s="145"/>
      <c r="G862" s="143"/>
      <c r="H862" s="143"/>
      <c r="I862" s="156"/>
      <c r="J862" s="92">
        <f t="shared" si="128"/>
        <v>0</v>
      </c>
      <c r="K862" s="98">
        <f>'1 Enterprises'!X$14</f>
        <v>0</v>
      </c>
      <c r="L862" s="94">
        <f t="shared" si="129"/>
        <v>0</v>
      </c>
    </row>
    <row r="863" spans="2:12" ht="15" x14ac:dyDescent="0.25">
      <c r="B863" s="31" t="s">
        <v>203</v>
      </c>
      <c r="C863" s="277">
        <f>'2 Income Statement'!$B$26</f>
        <v>0</v>
      </c>
      <c r="D863" s="143"/>
      <c r="E863" s="143"/>
      <c r="F863" s="145"/>
      <c r="G863" s="143"/>
      <c r="H863" s="143"/>
      <c r="I863" s="156"/>
      <c r="J863" s="92">
        <f t="shared" si="128"/>
        <v>0</v>
      </c>
      <c r="K863" s="98">
        <f>'1 Enterprises'!Y$14</f>
        <v>0</v>
      </c>
      <c r="L863" s="94">
        <f t="shared" si="129"/>
        <v>0</v>
      </c>
    </row>
    <row r="864" spans="2:12" ht="15" x14ac:dyDescent="0.25">
      <c r="B864" s="31" t="s">
        <v>204</v>
      </c>
      <c r="C864" s="277">
        <f>'2 Income Statement'!$B$27</f>
        <v>0</v>
      </c>
      <c r="D864" s="143"/>
      <c r="E864" s="143"/>
      <c r="F864" s="145"/>
      <c r="G864" s="143"/>
      <c r="H864" s="143"/>
      <c r="I864" s="156"/>
      <c r="J864" s="92">
        <f t="shared" si="128"/>
        <v>0</v>
      </c>
      <c r="K864" s="98">
        <f>'1 Enterprises'!Z$14</f>
        <v>0</v>
      </c>
      <c r="L864" s="94">
        <f t="shared" si="129"/>
        <v>0</v>
      </c>
    </row>
    <row r="865" spans="2:12" ht="15" x14ac:dyDescent="0.25">
      <c r="B865" s="31" t="s">
        <v>205</v>
      </c>
      <c r="C865" s="277">
        <f>'2 Income Statement'!$B$28</f>
        <v>0</v>
      </c>
      <c r="D865" s="143"/>
      <c r="E865" s="143"/>
      <c r="F865" s="145"/>
      <c r="G865" s="143"/>
      <c r="H865" s="143"/>
      <c r="I865" s="156"/>
      <c r="J865" s="92">
        <f t="shared" si="128"/>
        <v>0</v>
      </c>
      <c r="K865" s="98">
        <f>'1 Enterprises'!AA$14</f>
        <v>0</v>
      </c>
      <c r="L865" s="94">
        <f t="shared" si="129"/>
        <v>0</v>
      </c>
    </row>
    <row r="866" spans="2:12" ht="15" x14ac:dyDescent="0.25">
      <c r="B866" s="31" t="s">
        <v>206</v>
      </c>
      <c r="C866" s="277">
        <f>'2 Income Statement'!$B$29</f>
        <v>0</v>
      </c>
      <c r="D866" s="143"/>
      <c r="E866" s="143"/>
      <c r="F866" s="145"/>
      <c r="G866" s="143"/>
      <c r="H866" s="143"/>
      <c r="I866" s="156"/>
      <c r="J866" s="92">
        <f t="shared" si="128"/>
        <v>0</v>
      </c>
      <c r="K866" s="98">
        <f>'1 Enterprises'!AB$14</f>
        <v>0</v>
      </c>
      <c r="L866" s="94">
        <f t="shared" si="129"/>
        <v>0</v>
      </c>
    </row>
    <row r="867" spans="2:12" x14ac:dyDescent="0.2">
      <c r="C867" s="31"/>
    </row>
    <row r="868" spans="2:12" ht="15" x14ac:dyDescent="0.25">
      <c r="C868" s="285" t="s">
        <v>441</v>
      </c>
      <c r="D868" s="286"/>
      <c r="E868" s="286"/>
      <c r="F868" s="286"/>
      <c r="G868" s="286"/>
      <c r="H868" s="286"/>
      <c r="I868" s="286"/>
      <c r="J868" s="286"/>
      <c r="K868" s="286"/>
      <c r="L868" s="287"/>
    </row>
    <row r="869" spans="2:12" ht="15" x14ac:dyDescent="0.25">
      <c r="B869" s="31" t="s">
        <v>62</v>
      </c>
      <c r="C869" s="91">
        <f>'2 Income Statement'!$B$5</f>
        <v>0</v>
      </c>
      <c r="D869" s="143"/>
      <c r="E869" s="143"/>
      <c r="F869" s="145"/>
      <c r="G869" s="143"/>
      <c r="H869" s="143"/>
      <c r="I869" s="156"/>
      <c r="J869" s="92">
        <f>IF(G869&gt;0,(D869*(F869/G869)),0)</f>
        <v>0</v>
      </c>
      <c r="K869" s="93">
        <f>'1 Enterprises'!D$14</f>
        <v>0</v>
      </c>
      <c r="L869" s="94">
        <f>IF(K869&gt;0,((J869/K869)*I869),0)</f>
        <v>0</v>
      </c>
    </row>
    <row r="870" spans="2:12" ht="15" x14ac:dyDescent="0.25">
      <c r="B870" s="31" t="s">
        <v>63</v>
      </c>
      <c r="C870" s="91">
        <f>'2 Income Statement'!$B$6</f>
        <v>0</v>
      </c>
      <c r="D870" s="143"/>
      <c r="E870" s="143"/>
      <c r="F870" s="145"/>
      <c r="G870" s="143"/>
      <c r="H870" s="143"/>
      <c r="I870" s="156"/>
      <c r="J870" s="92">
        <f t="shared" ref="J870:J881" si="130">IF(G870&gt;0,(D870*(F870/G870)),0)</f>
        <v>0</v>
      </c>
      <c r="K870" s="97">
        <f>'1 Enterprises'!E$14</f>
        <v>0</v>
      </c>
      <c r="L870" s="94">
        <f t="shared" ref="L870:L881" si="131">IF(K870&gt;0,((J870/K870)*I870),0)</f>
        <v>0</v>
      </c>
    </row>
    <row r="871" spans="2:12" ht="15" x14ac:dyDescent="0.25">
      <c r="B871" s="31" t="s">
        <v>64</v>
      </c>
      <c r="C871" s="91">
        <f>'2 Income Statement'!$B$7</f>
        <v>0</v>
      </c>
      <c r="D871" s="143"/>
      <c r="E871" s="143"/>
      <c r="F871" s="145"/>
      <c r="G871" s="143"/>
      <c r="H871" s="143"/>
      <c r="I871" s="156"/>
      <c r="J871" s="92">
        <f t="shared" si="130"/>
        <v>0</v>
      </c>
      <c r="K871" s="97">
        <f>'1 Enterprises'!F$14</f>
        <v>0</v>
      </c>
      <c r="L871" s="94">
        <f t="shared" si="131"/>
        <v>0</v>
      </c>
    </row>
    <row r="872" spans="2:12" ht="15" x14ac:dyDescent="0.25">
      <c r="B872" s="31" t="s">
        <v>65</v>
      </c>
      <c r="C872" s="91">
        <f>'2 Income Statement'!$B$8</f>
        <v>0</v>
      </c>
      <c r="D872" s="143"/>
      <c r="E872" s="143"/>
      <c r="F872" s="145"/>
      <c r="G872" s="143"/>
      <c r="H872" s="143"/>
      <c r="I872" s="156"/>
      <c r="J872" s="92">
        <f t="shared" si="130"/>
        <v>0</v>
      </c>
      <c r="K872" s="97">
        <f>'1 Enterprises'!G$14</f>
        <v>0</v>
      </c>
      <c r="L872" s="94">
        <f t="shared" si="131"/>
        <v>0</v>
      </c>
    </row>
    <row r="873" spans="2:12" ht="15" x14ac:dyDescent="0.25">
      <c r="B873" s="31" t="s">
        <v>66</v>
      </c>
      <c r="C873" s="91">
        <f>'2 Income Statement'!$B$9</f>
        <v>0</v>
      </c>
      <c r="D873" s="143"/>
      <c r="E873" s="143"/>
      <c r="F873" s="145"/>
      <c r="G873" s="143"/>
      <c r="H873" s="143"/>
      <c r="I873" s="156"/>
      <c r="J873" s="92">
        <f t="shared" si="130"/>
        <v>0</v>
      </c>
      <c r="K873" s="97">
        <f>'1 Enterprises'!H$14</f>
        <v>0</v>
      </c>
      <c r="L873" s="94">
        <f t="shared" si="131"/>
        <v>0</v>
      </c>
    </row>
    <row r="874" spans="2:12" ht="15" x14ac:dyDescent="0.25">
      <c r="B874" s="31" t="s">
        <v>187</v>
      </c>
      <c r="C874" s="91">
        <f>'2 Income Statement'!$B$10</f>
        <v>0</v>
      </c>
      <c r="D874" s="143"/>
      <c r="E874" s="143"/>
      <c r="F874" s="145"/>
      <c r="G874" s="143"/>
      <c r="H874" s="143"/>
      <c r="I874" s="156"/>
      <c r="J874" s="92">
        <f t="shared" si="130"/>
        <v>0</v>
      </c>
      <c r="K874" s="97">
        <f>'1 Enterprises'!I$14</f>
        <v>0</v>
      </c>
      <c r="L874" s="94">
        <f t="shared" si="131"/>
        <v>0</v>
      </c>
    </row>
    <row r="875" spans="2:12" ht="15" x14ac:dyDescent="0.25">
      <c r="B875" s="31" t="s">
        <v>188</v>
      </c>
      <c r="C875" s="91">
        <f>'2 Income Statement'!$B$11</f>
        <v>0</v>
      </c>
      <c r="D875" s="143"/>
      <c r="E875" s="143"/>
      <c r="F875" s="145"/>
      <c r="G875" s="143"/>
      <c r="H875" s="143"/>
      <c r="I875" s="156"/>
      <c r="J875" s="92">
        <f t="shared" si="130"/>
        <v>0</v>
      </c>
      <c r="K875" s="97">
        <f>'1 Enterprises'!J$14</f>
        <v>0</v>
      </c>
      <c r="L875" s="94">
        <f t="shared" si="131"/>
        <v>0</v>
      </c>
    </row>
    <row r="876" spans="2:12" ht="15" x14ac:dyDescent="0.25">
      <c r="B876" s="31" t="s">
        <v>189</v>
      </c>
      <c r="C876" s="91">
        <f>'2 Income Statement'!$B$12</f>
        <v>0</v>
      </c>
      <c r="D876" s="143"/>
      <c r="E876" s="143"/>
      <c r="F876" s="145"/>
      <c r="G876" s="143"/>
      <c r="H876" s="143"/>
      <c r="I876" s="156"/>
      <c r="J876" s="92">
        <f t="shared" si="130"/>
        <v>0</v>
      </c>
      <c r="K876" s="98">
        <f>'1 Enterprises'!K$14</f>
        <v>0</v>
      </c>
      <c r="L876" s="94">
        <f t="shared" si="131"/>
        <v>0</v>
      </c>
    </row>
    <row r="877" spans="2:12" ht="15" x14ac:dyDescent="0.25">
      <c r="B877" s="31" t="s">
        <v>190</v>
      </c>
      <c r="C877" s="91">
        <f>'2 Income Statement'!$B$13</f>
        <v>0</v>
      </c>
      <c r="D877" s="143"/>
      <c r="E877" s="143"/>
      <c r="F877" s="145"/>
      <c r="G877" s="143"/>
      <c r="H877" s="143"/>
      <c r="I877" s="156"/>
      <c r="J877" s="92">
        <f t="shared" si="130"/>
        <v>0</v>
      </c>
      <c r="K877" s="98">
        <f>'1 Enterprises'!L$14</f>
        <v>0</v>
      </c>
      <c r="L877" s="94">
        <f t="shared" si="131"/>
        <v>0</v>
      </c>
    </row>
    <row r="878" spans="2:12" ht="15" x14ac:dyDescent="0.25">
      <c r="B878" s="31" t="s">
        <v>191</v>
      </c>
      <c r="C878" s="91">
        <f>'2 Income Statement'!$B$14</f>
        <v>0</v>
      </c>
      <c r="D878" s="143"/>
      <c r="E878" s="143"/>
      <c r="F878" s="145"/>
      <c r="G878" s="143"/>
      <c r="H878" s="143"/>
      <c r="I878" s="156"/>
      <c r="J878" s="92">
        <f t="shared" si="130"/>
        <v>0</v>
      </c>
      <c r="K878" s="98">
        <f>'1 Enterprises'!M$14</f>
        <v>0</v>
      </c>
      <c r="L878" s="94">
        <f t="shared" si="131"/>
        <v>0</v>
      </c>
    </row>
    <row r="879" spans="2:12" ht="15" x14ac:dyDescent="0.25">
      <c r="B879" s="31" t="s">
        <v>192</v>
      </c>
      <c r="C879" s="91">
        <f>'2 Income Statement'!$B$15</f>
        <v>0</v>
      </c>
      <c r="D879" s="143"/>
      <c r="E879" s="143"/>
      <c r="F879" s="145"/>
      <c r="G879" s="143"/>
      <c r="H879" s="143"/>
      <c r="I879" s="156"/>
      <c r="J879" s="92">
        <f t="shared" si="130"/>
        <v>0</v>
      </c>
      <c r="K879" s="98">
        <f>'1 Enterprises'!N$14</f>
        <v>0</v>
      </c>
      <c r="L879" s="94">
        <f t="shared" si="131"/>
        <v>0</v>
      </c>
    </row>
    <row r="880" spans="2:12" ht="15" x14ac:dyDescent="0.25">
      <c r="B880" s="31" t="s">
        <v>193</v>
      </c>
      <c r="C880" s="91">
        <f>'2 Income Statement'!$B$16</f>
        <v>0</v>
      </c>
      <c r="D880" s="143"/>
      <c r="E880" s="143"/>
      <c r="F880" s="145"/>
      <c r="G880" s="143"/>
      <c r="H880" s="143"/>
      <c r="I880" s="156"/>
      <c r="J880" s="92">
        <f t="shared" si="130"/>
        <v>0</v>
      </c>
      <c r="K880" s="98">
        <f>'1 Enterprises'!O$14</f>
        <v>0</v>
      </c>
      <c r="L880" s="94">
        <f t="shared" si="131"/>
        <v>0</v>
      </c>
    </row>
    <row r="881" spans="2:12" ht="15" x14ac:dyDescent="0.25">
      <c r="B881" s="31" t="s">
        <v>194</v>
      </c>
      <c r="C881" s="277">
        <f>'2 Income Statement'!$B$17</f>
        <v>0</v>
      </c>
      <c r="D881" s="143"/>
      <c r="E881" s="143"/>
      <c r="F881" s="145"/>
      <c r="G881" s="143"/>
      <c r="H881" s="143"/>
      <c r="I881" s="156"/>
      <c r="J881" s="92">
        <f t="shared" si="130"/>
        <v>0</v>
      </c>
      <c r="K881" s="98">
        <f>'1 Enterprises'!P$14</f>
        <v>0</v>
      </c>
      <c r="L881" s="94">
        <f t="shared" si="131"/>
        <v>0</v>
      </c>
    </row>
    <row r="882" spans="2:12" ht="15" x14ac:dyDescent="0.25">
      <c r="B882" s="31" t="s">
        <v>195</v>
      </c>
      <c r="C882" s="277">
        <f>'2 Income Statement'!$B$18</f>
        <v>0</v>
      </c>
      <c r="D882" s="143"/>
      <c r="E882" s="143"/>
      <c r="F882" s="145"/>
      <c r="G882" s="143"/>
      <c r="H882" s="143"/>
      <c r="I882" s="156"/>
      <c r="J882" s="92">
        <f>IF(G882&gt;0,(D882*(F882/G882)),0)</f>
        <v>0</v>
      </c>
      <c r="K882" s="98">
        <f>'1 Enterprises'!Q$14</f>
        <v>0</v>
      </c>
      <c r="L882" s="94">
        <f>IF(K882&gt;0,((J882/K882)*I882),0)</f>
        <v>0</v>
      </c>
    </row>
    <row r="883" spans="2:12" ht="15" x14ac:dyDescent="0.25">
      <c r="B883" s="31" t="s">
        <v>196</v>
      </c>
      <c r="C883" s="277">
        <f>'2 Income Statement'!$B$19</f>
        <v>0</v>
      </c>
      <c r="D883" s="143"/>
      <c r="E883" s="143"/>
      <c r="F883" s="145"/>
      <c r="G883" s="143"/>
      <c r="H883" s="143"/>
      <c r="I883" s="156"/>
      <c r="J883" s="92">
        <f t="shared" ref="J883:J893" si="132">IF(G883&gt;0,(D883*(F883/G883)),0)</f>
        <v>0</v>
      </c>
      <c r="K883" s="98">
        <f>'1 Enterprises'!R$14</f>
        <v>0</v>
      </c>
      <c r="L883" s="94">
        <f t="shared" ref="L883:L893" si="133">IF(K883&gt;0,((J883/K883)*I883),0)</f>
        <v>0</v>
      </c>
    </row>
    <row r="884" spans="2:12" ht="15" x14ac:dyDescent="0.25">
      <c r="B884" s="31" t="s">
        <v>197</v>
      </c>
      <c r="C884" s="277">
        <f>'2 Income Statement'!$B$20</f>
        <v>0</v>
      </c>
      <c r="D884" s="143"/>
      <c r="E884" s="143"/>
      <c r="F884" s="145"/>
      <c r="G884" s="143"/>
      <c r="H884" s="143"/>
      <c r="I884" s="156"/>
      <c r="J884" s="92">
        <f t="shared" si="132"/>
        <v>0</v>
      </c>
      <c r="K884" s="98">
        <f>'1 Enterprises'!S$14</f>
        <v>0</v>
      </c>
      <c r="L884" s="94">
        <f t="shared" si="133"/>
        <v>0</v>
      </c>
    </row>
    <row r="885" spans="2:12" ht="15" x14ac:dyDescent="0.25">
      <c r="B885" s="31" t="s">
        <v>198</v>
      </c>
      <c r="C885" s="277">
        <f>'2 Income Statement'!$B$21</f>
        <v>0</v>
      </c>
      <c r="D885" s="143"/>
      <c r="E885" s="143"/>
      <c r="F885" s="145"/>
      <c r="G885" s="143"/>
      <c r="H885" s="143"/>
      <c r="I885" s="156"/>
      <c r="J885" s="92">
        <f t="shared" si="132"/>
        <v>0</v>
      </c>
      <c r="K885" s="98">
        <f>'1 Enterprises'!T$14</f>
        <v>0</v>
      </c>
      <c r="L885" s="94">
        <f t="shared" si="133"/>
        <v>0</v>
      </c>
    </row>
    <row r="886" spans="2:12" ht="15" x14ac:dyDescent="0.25">
      <c r="B886" s="31" t="s">
        <v>199</v>
      </c>
      <c r="C886" s="277">
        <f>'2 Income Statement'!$B$22</f>
        <v>0</v>
      </c>
      <c r="D886" s="143"/>
      <c r="E886" s="143"/>
      <c r="F886" s="145"/>
      <c r="G886" s="143"/>
      <c r="H886" s="143"/>
      <c r="I886" s="156"/>
      <c r="J886" s="92">
        <f t="shared" si="132"/>
        <v>0</v>
      </c>
      <c r="K886" s="98">
        <f>'1 Enterprises'!U$14</f>
        <v>0</v>
      </c>
      <c r="L886" s="94">
        <f t="shared" si="133"/>
        <v>0</v>
      </c>
    </row>
    <row r="887" spans="2:12" ht="15" x14ac:dyDescent="0.25">
      <c r="B887" s="31" t="s">
        <v>200</v>
      </c>
      <c r="C887" s="277">
        <f>'2 Income Statement'!$B$23</f>
        <v>0</v>
      </c>
      <c r="D887" s="143"/>
      <c r="E887" s="143"/>
      <c r="F887" s="145"/>
      <c r="G887" s="143"/>
      <c r="H887" s="143"/>
      <c r="I887" s="156"/>
      <c r="J887" s="92">
        <f t="shared" si="132"/>
        <v>0</v>
      </c>
      <c r="K887" s="98">
        <f>'1 Enterprises'!V$14</f>
        <v>0</v>
      </c>
      <c r="L887" s="94">
        <f t="shared" si="133"/>
        <v>0</v>
      </c>
    </row>
    <row r="888" spans="2:12" ht="15" x14ac:dyDescent="0.25">
      <c r="B888" s="31" t="s">
        <v>201</v>
      </c>
      <c r="C888" s="277">
        <f>'2 Income Statement'!$B$24</f>
        <v>0</v>
      </c>
      <c r="D888" s="143"/>
      <c r="E888" s="143"/>
      <c r="F888" s="145"/>
      <c r="G888" s="143"/>
      <c r="H888" s="143"/>
      <c r="I888" s="156"/>
      <c r="J888" s="92">
        <f t="shared" si="132"/>
        <v>0</v>
      </c>
      <c r="K888" s="98">
        <f>'1 Enterprises'!W$14</f>
        <v>0</v>
      </c>
      <c r="L888" s="94">
        <f t="shared" si="133"/>
        <v>0</v>
      </c>
    </row>
    <row r="889" spans="2:12" ht="15" x14ac:dyDescent="0.25">
      <c r="B889" s="31" t="s">
        <v>202</v>
      </c>
      <c r="C889" s="277">
        <f>'2 Income Statement'!$B$25</f>
        <v>0</v>
      </c>
      <c r="D889" s="143"/>
      <c r="E889" s="143"/>
      <c r="F889" s="145"/>
      <c r="G889" s="143"/>
      <c r="H889" s="143"/>
      <c r="I889" s="156"/>
      <c r="J889" s="92">
        <f t="shared" si="132"/>
        <v>0</v>
      </c>
      <c r="K889" s="98">
        <f>'1 Enterprises'!X$14</f>
        <v>0</v>
      </c>
      <c r="L889" s="94">
        <f t="shared" si="133"/>
        <v>0</v>
      </c>
    </row>
    <row r="890" spans="2:12" ht="15" x14ac:dyDescent="0.25">
      <c r="B890" s="31" t="s">
        <v>203</v>
      </c>
      <c r="C890" s="277">
        <f>'2 Income Statement'!$B$26</f>
        <v>0</v>
      </c>
      <c r="D890" s="143"/>
      <c r="E890" s="143"/>
      <c r="F890" s="145"/>
      <c r="G890" s="143"/>
      <c r="H890" s="143"/>
      <c r="I890" s="156"/>
      <c r="J890" s="92">
        <f t="shared" si="132"/>
        <v>0</v>
      </c>
      <c r="K890" s="98">
        <f>'1 Enterprises'!Y$14</f>
        <v>0</v>
      </c>
      <c r="L890" s="94">
        <f t="shared" si="133"/>
        <v>0</v>
      </c>
    </row>
    <row r="891" spans="2:12" ht="15" x14ac:dyDescent="0.25">
      <c r="B891" s="31" t="s">
        <v>204</v>
      </c>
      <c r="C891" s="277">
        <f>'2 Income Statement'!$B$27</f>
        <v>0</v>
      </c>
      <c r="D891" s="143"/>
      <c r="E891" s="143"/>
      <c r="F891" s="145"/>
      <c r="G891" s="143"/>
      <c r="H891" s="143"/>
      <c r="I891" s="156"/>
      <c r="J891" s="92">
        <f t="shared" si="132"/>
        <v>0</v>
      </c>
      <c r="K891" s="98">
        <f>'1 Enterprises'!Z$14</f>
        <v>0</v>
      </c>
      <c r="L891" s="94">
        <f t="shared" si="133"/>
        <v>0</v>
      </c>
    </row>
    <row r="892" spans="2:12" ht="15" x14ac:dyDescent="0.25">
      <c r="B892" s="31" t="s">
        <v>205</v>
      </c>
      <c r="C892" s="277">
        <f>'2 Income Statement'!$B$28</f>
        <v>0</v>
      </c>
      <c r="D892" s="143"/>
      <c r="E892" s="143"/>
      <c r="F892" s="145"/>
      <c r="G892" s="143"/>
      <c r="H892" s="143"/>
      <c r="I892" s="156"/>
      <c r="J892" s="92">
        <f t="shared" si="132"/>
        <v>0</v>
      </c>
      <c r="K892" s="98">
        <f>'1 Enterprises'!AA$14</f>
        <v>0</v>
      </c>
      <c r="L892" s="94">
        <f t="shared" si="133"/>
        <v>0</v>
      </c>
    </row>
    <row r="893" spans="2:12" ht="15" x14ac:dyDescent="0.25">
      <c r="B893" s="31" t="s">
        <v>206</v>
      </c>
      <c r="C893" s="277">
        <f>'2 Income Statement'!$B$29</f>
        <v>0</v>
      </c>
      <c r="D893" s="143"/>
      <c r="E893" s="143"/>
      <c r="F893" s="145"/>
      <c r="G893" s="143"/>
      <c r="H893" s="143"/>
      <c r="I893" s="156"/>
      <c r="J893" s="92">
        <f t="shared" si="132"/>
        <v>0</v>
      </c>
      <c r="K893" s="98">
        <f>'1 Enterprises'!AB$14</f>
        <v>0</v>
      </c>
      <c r="L893" s="94">
        <f t="shared" si="133"/>
        <v>0</v>
      </c>
    </row>
    <row r="894" spans="2:12" x14ac:dyDescent="0.2">
      <c r="C894" s="31"/>
    </row>
    <row r="895" spans="2:12" ht="15" x14ac:dyDescent="0.25">
      <c r="C895" s="285" t="s">
        <v>442</v>
      </c>
      <c r="D895" s="286"/>
      <c r="E895" s="286"/>
      <c r="F895" s="286"/>
      <c r="G895" s="286"/>
      <c r="H895" s="286"/>
      <c r="I895" s="286"/>
      <c r="J895" s="286"/>
      <c r="K895" s="286"/>
      <c r="L895" s="287"/>
    </row>
    <row r="896" spans="2:12" ht="15" x14ac:dyDescent="0.25">
      <c r="B896" s="31" t="s">
        <v>62</v>
      </c>
      <c r="C896" s="91">
        <f>'2 Income Statement'!$B$5</f>
        <v>0</v>
      </c>
      <c r="D896" s="143"/>
      <c r="E896" s="143"/>
      <c r="F896" s="145"/>
      <c r="G896" s="143"/>
      <c r="H896" s="143"/>
      <c r="I896" s="156"/>
      <c r="J896" s="92">
        <f>IF(G896&gt;0,(D896*(F896/G896)),0)</f>
        <v>0</v>
      </c>
      <c r="K896" s="93">
        <f>'1 Enterprises'!D$14</f>
        <v>0</v>
      </c>
      <c r="L896" s="94">
        <f>IF(K896&gt;0,((J896/K896)*I896),0)</f>
        <v>0</v>
      </c>
    </row>
    <row r="897" spans="2:12" ht="15" x14ac:dyDescent="0.25">
      <c r="B897" s="31" t="s">
        <v>63</v>
      </c>
      <c r="C897" s="91">
        <f>'2 Income Statement'!$B$6</f>
        <v>0</v>
      </c>
      <c r="D897" s="143"/>
      <c r="E897" s="143"/>
      <c r="F897" s="145"/>
      <c r="G897" s="143"/>
      <c r="H897" s="143"/>
      <c r="I897" s="156"/>
      <c r="J897" s="92">
        <f t="shared" ref="J897:J908" si="134">IF(G897&gt;0,(D897*(F897/G897)),0)</f>
        <v>0</v>
      </c>
      <c r="K897" s="97">
        <f>'1 Enterprises'!E$14</f>
        <v>0</v>
      </c>
      <c r="L897" s="94">
        <f t="shared" ref="L897:L908" si="135">IF(K897&gt;0,((J897/K897)*I897),0)</f>
        <v>0</v>
      </c>
    </row>
    <row r="898" spans="2:12" ht="15" x14ac:dyDescent="0.25">
      <c r="B898" s="31" t="s">
        <v>64</v>
      </c>
      <c r="C898" s="91">
        <f>'2 Income Statement'!$B$7</f>
        <v>0</v>
      </c>
      <c r="D898" s="143"/>
      <c r="E898" s="143"/>
      <c r="F898" s="145"/>
      <c r="G898" s="143"/>
      <c r="H898" s="143"/>
      <c r="I898" s="156"/>
      <c r="J898" s="92">
        <f t="shared" si="134"/>
        <v>0</v>
      </c>
      <c r="K898" s="97">
        <f>'1 Enterprises'!F$14</f>
        <v>0</v>
      </c>
      <c r="L898" s="94">
        <f t="shared" si="135"/>
        <v>0</v>
      </c>
    </row>
    <row r="899" spans="2:12" ht="15" x14ac:dyDescent="0.25">
      <c r="B899" s="31" t="s">
        <v>65</v>
      </c>
      <c r="C899" s="91">
        <f>'2 Income Statement'!$B$8</f>
        <v>0</v>
      </c>
      <c r="D899" s="143"/>
      <c r="E899" s="143"/>
      <c r="F899" s="145"/>
      <c r="G899" s="143"/>
      <c r="H899" s="143"/>
      <c r="I899" s="156"/>
      <c r="J899" s="92">
        <f t="shared" si="134"/>
        <v>0</v>
      </c>
      <c r="K899" s="97">
        <f>'1 Enterprises'!G$14</f>
        <v>0</v>
      </c>
      <c r="L899" s="94">
        <f t="shared" si="135"/>
        <v>0</v>
      </c>
    </row>
    <row r="900" spans="2:12" ht="15" x14ac:dyDescent="0.25">
      <c r="B900" s="31" t="s">
        <v>66</v>
      </c>
      <c r="C900" s="91">
        <f>'2 Income Statement'!$B$9</f>
        <v>0</v>
      </c>
      <c r="D900" s="143"/>
      <c r="E900" s="143"/>
      <c r="F900" s="145"/>
      <c r="G900" s="143"/>
      <c r="H900" s="143"/>
      <c r="I900" s="156"/>
      <c r="J900" s="92">
        <f t="shared" si="134"/>
        <v>0</v>
      </c>
      <c r="K900" s="97">
        <f>'1 Enterprises'!H$14</f>
        <v>0</v>
      </c>
      <c r="L900" s="94">
        <f t="shared" si="135"/>
        <v>0</v>
      </c>
    </row>
    <row r="901" spans="2:12" ht="15" x14ac:dyDescent="0.25">
      <c r="B901" s="31" t="s">
        <v>187</v>
      </c>
      <c r="C901" s="91">
        <f>'2 Income Statement'!$B$10</f>
        <v>0</v>
      </c>
      <c r="D901" s="143"/>
      <c r="E901" s="143"/>
      <c r="F901" s="145"/>
      <c r="G901" s="143"/>
      <c r="H901" s="143"/>
      <c r="I901" s="156"/>
      <c r="J901" s="92">
        <f t="shared" si="134"/>
        <v>0</v>
      </c>
      <c r="K901" s="97">
        <f>'1 Enterprises'!I$14</f>
        <v>0</v>
      </c>
      <c r="L901" s="94">
        <f t="shared" si="135"/>
        <v>0</v>
      </c>
    </row>
    <row r="902" spans="2:12" ht="15" x14ac:dyDescent="0.25">
      <c r="B902" s="31" t="s">
        <v>188</v>
      </c>
      <c r="C902" s="91">
        <f>'2 Income Statement'!$B$11</f>
        <v>0</v>
      </c>
      <c r="D902" s="143"/>
      <c r="E902" s="143"/>
      <c r="F902" s="145"/>
      <c r="G902" s="143"/>
      <c r="H902" s="143"/>
      <c r="I902" s="156"/>
      <c r="J902" s="92">
        <f t="shared" si="134"/>
        <v>0</v>
      </c>
      <c r="K902" s="97">
        <f>'1 Enterprises'!J$14</f>
        <v>0</v>
      </c>
      <c r="L902" s="94">
        <f t="shared" si="135"/>
        <v>0</v>
      </c>
    </row>
    <row r="903" spans="2:12" ht="15" x14ac:dyDescent="0.25">
      <c r="B903" s="31" t="s">
        <v>189</v>
      </c>
      <c r="C903" s="91">
        <f>'2 Income Statement'!$B$12</f>
        <v>0</v>
      </c>
      <c r="D903" s="143"/>
      <c r="E903" s="143"/>
      <c r="F903" s="145"/>
      <c r="G903" s="143"/>
      <c r="H903" s="143"/>
      <c r="I903" s="156"/>
      <c r="J903" s="92">
        <f t="shared" si="134"/>
        <v>0</v>
      </c>
      <c r="K903" s="98">
        <f>'1 Enterprises'!K$14</f>
        <v>0</v>
      </c>
      <c r="L903" s="94">
        <f t="shared" si="135"/>
        <v>0</v>
      </c>
    </row>
    <row r="904" spans="2:12" ht="15" x14ac:dyDescent="0.25">
      <c r="B904" s="31" t="s">
        <v>190</v>
      </c>
      <c r="C904" s="91">
        <f>'2 Income Statement'!$B$13</f>
        <v>0</v>
      </c>
      <c r="D904" s="143"/>
      <c r="E904" s="143"/>
      <c r="F904" s="145"/>
      <c r="G904" s="143"/>
      <c r="H904" s="143"/>
      <c r="I904" s="156"/>
      <c r="J904" s="92">
        <f t="shared" si="134"/>
        <v>0</v>
      </c>
      <c r="K904" s="98">
        <f>'1 Enterprises'!L$14</f>
        <v>0</v>
      </c>
      <c r="L904" s="94">
        <f t="shared" si="135"/>
        <v>0</v>
      </c>
    </row>
    <row r="905" spans="2:12" ht="15" x14ac:dyDescent="0.25">
      <c r="B905" s="31" t="s">
        <v>191</v>
      </c>
      <c r="C905" s="91">
        <f>'2 Income Statement'!$B$14</f>
        <v>0</v>
      </c>
      <c r="D905" s="143"/>
      <c r="E905" s="143"/>
      <c r="F905" s="145"/>
      <c r="G905" s="143"/>
      <c r="H905" s="143"/>
      <c r="I905" s="156"/>
      <c r="J905" s="92">
        <f t="shared" si="134"/>
        <v>0</v>
      </c>
      <c r="K905" s="98">
        <f>'1 Enterprises'!M$14</f>
        <v>0</v>
      </c>
      <c r="L905" s="94">
        <f t="shared" si="135"/>
        <v>0</v>
      </c>
    </row>
    <row r="906" spans="2:12" ht="15" x14ac:dyDescent="0.25">
      <c r="B906" s="31" t="s">
        <v>192</v>
      </c>
      <c r="C906" s="91">
        <f>'2 Income Statement'!$B$15</f>
        <v>0</v>
      </c>
      <c r="D906" s="143"/>
      <c r="E906" s="143"/>
      <c r="F906" s="145"/>
      <c r="G906" s="143"/>
      <c r="H906" s="143"/>
      <c r="I906" s="156"/>
      <c r="J906" s="92">
        <f t="shared" si="134"/>
        <v>0</v>
      </c>
      <c r="K906" s="98">
        <f>'1 Enterprises'!N$14</f>
        <v>0</v>
      </c>
      <c r="L906" s="94">
        <f t="shared" si="135"/>
        <v>0</v>
      </c>
    </row>
    <row r="907" spans="2:12" ht="15" x14ac:dyDescent="0.25">
      <c r="B907" s="31" t="s">
        <v>193</v>
      </c>
      <c r="C907" s="91">
        <f>'2 Income Statement'!$B$16</f>
        <v>0</v>
      </c>
      <c r="D907" s="143"/>
      <c r="E907" s="143"/>
      <c r="F907" s="145"/>
      <c r="G907" s="143"/>
      <c r="H907" s="143"/>
      <c r="I907" s="156"/>
      <c r="J907" s="92">
        <f t="shared" si="134"/>
        <v>0</v>
      </c>
      <c r="K907" s="98">
        <f>'1 Enterprises'!O$14</f>
        <v>0</v>
      </c>
      <c r="L907" s="94">
        <f t="shared" si="135"/>
        <v>0</v>
      </c>
    </row>
    <row r="908" spans="2:12" ht="15" x14ac:dyDescent="0.25">
      <c r="B908" s="31" t="s">
        <v>194</v>
      </c>
      <c r="C908" s="277">
        <f>'2 Income Statement'!$B$17</f>
        <v>0</v>
      </c>
      <c r="D908" s="143"/>
      <c r="E908" s="143"/>
      <c r="F908" s="145"/>
      <c r="G908" s="143"/>
      <c r="H908" s="143"/>
      <c r="I908" s="156"/>
      <c r="J908" s="92">
        <f t="shared" si="134"/>
        <v>0</v>
      </c>
      <c r="K908" s="98">
        <f>'1 Enterprises'!P$14</f>
        <v>0</v>
      </c>
      <c r="L908" s="94">
        <f t="shared" si="135"/>
        <v>0</v>
      </c>
    </row>
    <row r="909" spans="2:12" ht="15" x14ac:dyDescent="0.25">
      <c r="B909" s="31" t="s">
        <v>195</v>
      </c>
      <c r="C909" s="277">
        <f>'2 Income Statement'!$B$18</f>
        <v>0</v>
      </c>
      <c r="D909" s="143"/>
      <c r="E909" s="143"/>
      <c r="F909" s="145"/>
      <c r="G909" s="143"/>
      <c r="H909" s="143"/>
      <c r="I909" s="156"/>
      <c r="J909" s="92">
        <f>IF(G909&gt;0,(D909*(F909/G909)),0)</f>
        <v>0</v>
      </c>
      <c r="K909" s="98">
        <f>'1 Enterprises'!Q$14</f>
        <v>0</v>
      </c>
      <c r="L909" s="94">
        <f>IF(K909&gt;0,((J909/K909)*I909),0)</f>
        <v>0</v>
      </c>
    </row>
    <row r="910" spans="2:12" ht="15" x14ac:dyDescent="0.25">
      <c r="B910" s="31" t="s">
        <v>196</v>
      </c>
      <c r="C910" s="277">
        <f>'2 Income Statement'!$B$19</f>
        <v>0</v>
      </c>
      <c r="D910" s="143"/>
      <c r="E910" s="143"/>
      <c r="F910" s="145"/>
      <c r="G910" s="143"/>
      <c r="H910" s="143"/>
      <c r="I910" s="156"/>
      <c r="J910" s="92">
        <f t="shared" ref="J910:J920" si="136">IF(G910&gt;0,(D910*(F910/G910)),0)</f>
        <v>0</v>
      </c>
      <c r="K910" s="98">
        <f>'1 Enterprises'!R$14</f>
        <v>0</v>
      </c>
      <c r="L910" s="94">
        <f t="shared" ref="L910:L920" si="137">IF(K910&gt;0,((J910/K910)*I910),0)</f>
        <v>0</v>
      </c>
    </row>
    <row r="911" spans="2:12" ht="15" x14ac:dyDescent="0.25">
      <c r="B911" s="31" t="s">
        <v>197</v>
      </c>
      <c r="C911" s="277">
        <f>'2 Income Statement'!$B$20</f>
        <v>0</v>
      </c>
      <c r="D911" s="143"/>
      <c r="E911" s="143"/>
      <c r="F911" s="145"/>
      <c r="G911" s="143"/>
      <c r="H911" s="143"/>
      <c r="I911" s="156"/>
      <c r="J911" s="92">
        <f t="shared" si="136"/>
        <v>0</v>
      </c>
      <c r="K911" s="98">
        <f>'1 Enterprises'!S$14</f>
        <v>0</v>
      </c>
      <c r="L911" s="94">
        <f t="shared" si="137"/>
        <v>0</v>
      </c>
    </row>
    <row r="912" spans="2:12" ht="15" x14ac:dyDescent="0.25">
      <c r="B912" s="31" t="s">
        <v>198</v>
      </c>
      <c r="C912" s="277">
        <f>'2 Income Statement'!$B$21</f>
        <v>0</v>
      </c>
      <c r="D912" s="143"/>
      <c r="E912" s="143"/>
      <c r="F912" s="145"/>
      <c r="G912" s="143"/>
      <c r="H912" s="143"/>
      <c r="I912" s="156"/>
      <c r="J912" s="92">
        <f t="shared" si="136"/>
        <v>0</v>
      </c>
      <c r="K912" s="98">
        <f>'1 Enterprises'!T$14</f>
        <v>0</v>
      </c>
      <c r="L912" s="94">
        <f t="shared" si="137"/>
        <v>0</v>
      </c>
    </row>
    <row r="913" spans="2:12" ht="15" x14ac:dyDescent="0.25">
      <c r="B913" s="31" t="s">
        <v>199</v>
      </c>
      <c r="C913" s="277">
        <f>'2 Income Statement'!$B$22</f>
        <v>0</v>
      </c>
      <c r="D913" s="143"/>
      <c r="E913" s="143"/>
      <c r="F913" s="145"/>
      <c r="G913" s="143"/>
      <c r="H913" s="143"/>
      <c r="I913" s="156"/>
      <c r="J913" s="92">
        <f t="shared" si="136"/>
        <v>0</v>
      </c>
      <c r="K913" s="98">
        <f>'1 Enterprises'!U$14</f>
        <v>0</v>
      </c>
      <c r="L913" s="94">
        <f t="shared" si="137"/>
        <v>0</v>
      </c>
    </row>
    <row r="914" spans="2:12" ht="15" x14ac:dyDescent="0.25">
      <c r="B914" s="31" t="s">
        <v>200</v>
      </c>
      <c r="C914" s="277">
        <f>'2 Income Statement'!$B$23</f>
        <v>0</v>
      </c>
      <c r="D914" s="143"/>
      <c r="E914" s="143"/>
      <c r="F914" s="145"/>
      <c r="G914" s="143"/>
      <c r="H914" s="143"/>
      <c r="I914" s="156"/>
      <c r="J914" s="92">
        <f t="shared" si="136"/>
        <v>0</v>
      </c>
      <c r="K914" s="98">
        <f>'1 Enterprises'!V$14</f>
        <v>0</v>
      </c>
      <c r="L914" s="94">
        <f t="shared" si="137"/>
        <v>0</v>
      </c>
    </row>
    <row r="915" spans="2:12" ht="15" x14ac:dyDescent="0.25">
      <c r="B915" s="31" t="s">
        <v>201</v>
      </c>
      <c r="C915" s="277">
        <f>'2 Income Statement'!$B$24</f>
        <v>0</v>
      </c>
      <c r="D915" s="143"/>
      <c r="E915" s="143"/>
      <c r="F915" s="145"/>
      <c r="G915" s="143"/>
      <c r="H915" s="143"/>
      <c r="I915" s="156"/>
      <c r="J915" s="92">
        <f t="shared" si="136"/>
        <v>0</v>
      </c>
      <c r="K915" s="98">
        <f>'1 Enterprises'!W$14</f>
        <v>0</v>
      </c>
      <c r="L915" s="94">
        <f t="shared" si="137"/>
        <v>0</v>
      </c>
    </row>
    <row r="916" spans="2:12" ht="15" x14ac:dyDescent="0.25">
      <c r="B916" s="31" t="s">
        <v>202</v>
      </c>
      <c r="C916" s="277">
        <f>'2 Income Statement'!$B$25</f>
        <v>0</v>
      </c>
      <c r="D916" s="143"/>
      <c r="E916" s="143"/>
      <c r="F916" s="145"/>
      <c r="G916" s="143"/>
      <c r="H916" s="143"/>
      <c r="I916" s="156"/>
      <c r="J916" s="92">
        <f t="shared" si="136"/>
        <v>0</v>
      </c>
      <c r="K916" s="98">
        <f>'1 Enterprises'!X$14</f>
        <v>0</v>
      </c>
      <c r="L916" s="94">
        <f t="shared" si="137"/>
        <v>0</v>
      </c>
    </row>
    <row r="917" spans="2:12" ht="15" x14ac:dyDescent="0.25">
      <c r="B917" s="31" t="s">
        <v>203</v>
      </c>
      <c r="C917" s="277">
        <f>'2 Income Statement'!$B$26</f>
        <v>0</v>
      </c>
      <c r="D917" s="143"/>
      <c r="E917" s="143"/>
      <c r="F917" s="145"/>
      <c r="G917" s="143"/>
      <c r="H917" s="143"/>
      <c r="I917" s="156"/>
      <c r="J917" s="92">
        <f t="shared" si="136"/>
        <v>0</v>
      </c>
      <c r="K917" s="98">
        <f>'1 Enterprises'!Y$14</f>
        <v>0</v>
      </c>
      <c r="L917" s="94">
        <f t="shared" si="137"/>
        <v>0</v>
      </c>
    </row>
    <row r="918" spans="2:12" ht="15" x14ac:dyDescent="0.25">
      <c r="B918" s="31" t="s">
        <v>204</v>
      </c>
      <c r="C918" s="277">
        <f>'2 Income Statement'!$B$27</f>
        <v>0</v>
      </c>
      <c r="D918" s="143"/>
      <c r="E918" s="143"/>
      <c r="F918" s="145"/>
      <c r="G918" s="143"/>
      <c r="H918" s="143"/>
      <c r="I918" s="156"/>
      <c r="J918" s="92">
        <f t="shared" si="136"/>
        <v>0</v>
      </c>
      <c r="K918" s="98">
        <f>'1 Enterprises'!Z$14</f>
        <v>0</v>
      </c>
      <c r="L918" s="94">
        <f t="shared" si="137"/>
        <v>0</v>
      </c>
    </row>
    <row r="919" spans="2:12" ht="15" x14ac:dyDescent="0.25">
      <c r="B919" s="31" t="s">
        <v>205</v>
      </c>
      <c r="C919" s="277">
        <f>'2 Income Statement'!$B$28</f>
        <v>0</v>
      </c>
      <c r="D919" s="143"/>
      <c r="E919" s="143"/>
      <c r="F919" s="145"/>
      <c r="G919" s="143"/>
      <c r="H919" s="143"/>
      <c r="I919" s="156"/>
      <c r="J919" s="92">
        <f t="shared" si="136"/>
        <v>0</v>
      </c>
      <c r="K919" s="98">
        <f>'1 Enterprises'!AA$14</f>
        <v>0</v>
      </c>
      <c r="L919" s="94">
        <f t="shared" si="137"/>
        <v>0</v>
      </c>
    </row>
    <row r="920" spans="2:12" ht="15" x14ac:dyDescent="0.25">
      <c r="B920" s="31" t="s">
        <v>206</v>
      </c>
      <c r="C920" s="277">
        <f>'2 Income Statement'!$B$29</f>
        <v>0</v>
      </c>
      <c r="D920" s="143"/>
      <c r="E920" s="143"/>
      <c r="F920" s="145"/>
      <c r="G920" s="143"/>
      <c r="H920" s="143"/>
      <c r="I920" s="156"/>
      <c r="J920" s="92">
        <f t="shared" si="136"/>
        <v>0</v>
      </c>
      <c r="K920" s="98">
        <f>'1 Enterprises'!AB$14</f>
        <v>0</v>
      </c>
      <c r="L920" s="94">
        <f t="shared" si="137"/>
        <v>0</v>
      </c>
    </row>
    <row r="921" spans="2:12" x14ac:dyDescent="0.2">
      <c r="C921" s="31"/>
    </row>
    <row r="922" spans="2:12" ht="15" x14ac:dyDescent="0.25">
      <c r="C922" s="285" t="s">
        <v>443</v>
      </c>
      <c r="D922" s="286"/>
      <c r="E922" s="286"/>
      <c r="F922" s="286"/>
      <c r="G922" s="286"/>
      <c r="H922" s="286"/>
      <c r="I922" s="286"/>
      <c r="J922" s="286"/>
      <c r="K922" s="286"/>
      <c r="L922" s="287"/>
    </row>
    <row r="923" spans="2:12" ht="15" x14ac:dyDescent="0.25">
      <c r="B923" s="31" t="s">
        <v>62</v>
      </c>
      <c r="C923" s="91">
        <f>'2 Income Statement'!$B$5</f>
        <v>0</v>
      </c>
      <c r="D923" s="143"/>
      <c r="E923" s="143"/>
      <c r="F923" s="145"/>
      <c r="G923" s="143"/>
      <c r="H923" s="143"/>
      <c r="I923" s="156"/>
      <c r="J923" s="92">
        <f>IF(G923&gt;0,(D923*(F923/G923)),0)</f>
        <v>0</v>
      </c>
      <c r="K923" s="93">
        <f>'1 Enterprises'!D$14</f>
        <v>0</v>
      </c>
      <c r="L923" s="94">
        <f>IF(K923&gt;0,((J923/K923)*I923),0)</f>
        <v>0</v>
      </c>
    </row>
    <row r="924" spans="2:12" ht="15" x14ac:dyDescent="0.25">
      <c r="B924" s="31" t="s">
        <v>63</v>
      </c>
      <c r="C924" s="91">
        <f>'2 Income Statement'!$B$6</f>
        <v>0</v>
      </c>
      <c r="D924" s="143"/>
      <c r="E924" s="143"/>
      <c r="F924" s="145"/>
      <c r="G924" s="143"/>
      <c r="H924" s="143"/>
      <c r="I924" s="156"/>
      <c r="J924" s="92">
        <f t="shared" ref="J924:J935" si="138">IF(G924&gt;0,(D924*(F924/G924)),0)</f>
        <v>0</v>
      </c>
      <c r="K924" s="97">
        <f>'1 Enterprises'!E$14</f>
        <v>0</v>
      </c>
      <c r="L924" s="94">
        <f t="shared" ref="L924:L935" si="139">IF(K924&gt;0,((J924/K924)*I924),0)</f>
        <v>0</v>
      </c>
    </row>
    <row r="925" spans="2:12" ht="15" x14ac:dyDescent="0.25">
      <c r="B925" s="31" t="s">
        <v>64</v>
      </c>
      <c r="C925" s="91">
        <f>'2 Income Statement'!$B$7</f>
        <v>0</v>
      </c>
      <c r="D925" s="143"/>
      <c r="E925" s="143"/>
      <c r="F925" s="145"/>
      <c r="G925" s="143"/>
      <c r="H925" s="143"/>
      <c r="I925" s="156"/>
      <c r="J925" s="92">
        <f t="shared" si="138"/>
        <v>0</v>
      </c>
      <c r="K925" s="97">
        <f>'1 Enterprises'!F$14</f>
        <v>0</v>
      </c>
      <c r="L925" s="94">
        <f t="shared" si="139"/>
        <v>0</v>
      </c>
    </row>
    <row r="926" spans="2:12" ht="15" x14ac:dyDescent="0.25">
      <c r="B926" s="31" t="s">
        <v>65</v>
      </c>
      <c r="C926" s="91">
        <f>'2 Income Statement'!$B$8</f>
        <v>0</v>
      </c>
      <c r="D926" s="143"/>
      <c r="E926" s="143"/>
      <c r="F926" s="145"/>
      <c r="G926" s="143"/>
      <c r="H926" s="143"/>
      <c r="I926" s="156"/>
      <c r="J926" s="92">
        <f t="shared" si="138"/>
        <v>0</v>
      </c>
      <c r="K926" s="97">
        <f>'1 Enterprises'!G$14</f>
        <v>0</v>
      </c>
      <c r="L926" s="94">
        <f t="shared" si="139"/>
        <v>0</v>
      </c>
    </row>
    <row r="927" spans="2:12" ht="15" x14ac:dyDescent="0.25">
      <c r="B927" s="31" t="s">
        <v>66</v>
      </c>
      <c r="C927" s="91">
        <f>'2 Income Statement'!$B$9</f>
        <v>0</v>
      </c>
      <c r="D927" s="143"/>
      <c r="E927" s="143"/>
      <c r="F927" s="145"/>
      <c r="G927" s="143"/>
      <c r="H927" s="143"/>
      <c r="I927" s="156"/>
      <c r="J927" s="92">
        <f t="shared" si="138"/>
        <v>0</v>
      </c>
      <c r="K927" s="97">
        <f>'1 Enterprises'!H$14</f>
        <v>0</v>
      </c>
      <c r="L927" s="94">
        <f t="shared" si="139"/>
        <v>0</v>
      </c>
    </row>
    <row r="928" spans="2:12" ht="15" x14ac:dyDescent="0.25">
      <c r="B928" s="31" t="s">
        <v>187</v>
      </c>
      <c r="C928" s="91">
        <f>'2 Income Statement'!$B$10</f>
        <v>0</v>
      </c>
      <c r="D928" s="143"/>
      <c r="E928" s="143"/>
      <c r="F928" s="145"/>
      <c r="G928" s="143"/>
      <c r="H928" s="143"/>
      <c r="I928" s="156"/>
      <c r="J928" s="92">
        <f t="shared" si="138"/>
        <v>0</v>
      </c>
      <c r="K928" s="97">
        <f>'1 Enterprises'!I$14</f>
        <v>0</v>
      </c>
      <c r="L928" s="94">
        <f t="shared" si="139"/>
        <v>0</v>
      </c>
    </row>
    <row r="929" spans="2:12" ht="15" x14ac:dyDescent="0.25">
      <c r="B929" s="31" t="s">
        <v>188</v>
      </c>
      <c r="C929" s="91">
        <f>'2 Income Statement'!$B$11</f>
        <v>0</v>
      </c>
      <c r="D929" s="143"/>
      <c r="E929" s="143"/>
      <c r="F929" s="145"/>
      <c r="G929" s="143"/>
      <c r="H929" s="143"/>
      <c r="I929" s="156"/>
      <c r="J929" s="92">
        <f t="shared" si="138"/>
        <v>0</v>
      </c>
      <c r="K929" s="97">
        <f>'1 Enterprises'!J$14</f>
        <v>0</v>
      </c>
      <c r="L929" s="94">
        <f t="shared" si="139"/>
        <v>0</v>
      </c>
    </row>
    <row r="930" spans="2:12" ht="15" x14ac:dyDescent="0.25">
      <c r="B930" s="31" t="s">
        <v>189</v>
      </c>
      <c r="C930" s="91">
        <f>'2 Income Statement'!$B$12</f>
        <v>0</v>
      </c>
      <c r="D930" s="143"/>
      <c r="E930" s="143"/>
      <c r="F930" s="145"/>
      <c r="G930" s="143"/>
      <c r="H930" s="143"/>
      <c r="I930" s="156"/>
      <c r="J930" s="92">
        <f t="shared" si="138"/>
        <v>0</v>
      </c>
      <c r="K930" s="98">
        <f>'1 Enterprises'!K$14</f>
        <v>0</v>
      </c>
      <c r="L930" s="94">
        <f t="shared" si="139"/>
        <v>0</v>
      </c>
    </row>
    <row r="931" spans="2:12" ht="15" x14ac:dyDescent="0.25">
      <c r="B931" s="31" t="s">
        <v>190</v>
      </c>
      <c r="C931" s="91">
        <f>'2 Income Statement'!$B$13</f>
        <v>0</v>
      </c>
      <c r="D931" s="143"/>
      <c r="E931" s="143"/>
      <c r="F931" s="145"/>
      <c r="G931" s="143"/>
      <c r="H931" s="143"/>
      <c r="I931" s="156"/>
      <c r="J931" s="92">
        <f t="shared" si="138"/>
        <v>0</v>
      </c>
      <c r="K931" s="98">
        <f>'1 Enterprises'!L$14</f>
        <v>0</v>
      </c>
      <c r="L931" s="94">
        <f t="shared" si="139"/>
        <v>0</v>
      </c>
    </row>
    <row r="932" spans="2:12" ht="15" x14ac:dyDescent="0.25">
      <c r="B932" s="31" t="s">
        <v>191</v>
      </c>
      <c r="C932" s="91">
        <f>'2 Income Statement'!$B$14</f>
        <v>0</v>
      </c>
      <c r="D932" s="143"/>
      <c r="E932" s="143"/>
      <c r="F932" s="145"/>
      <c r="G932" s="143"/>
      <c r="H932" s="143"/>
      <c r="I932" s="156"/>
      <c r="J932" s="92">
        <f t="shared" si="138"/>
        <v>0</v>
      </c>
      <c r="K932" s="98">
        <f>'1 Enterprises'!M$14</f>
        <v>0</v>
      </c>
      <c r="L932" s="94">
        <f t="shared" si="139"/>
        <v>0</v>
      </c>
    </row>
    <row r="933" spans="2:12" ht="15" x14ac:dyDescent="0.25">
      <c r="B933" s="31" t="s">
        <v>192</v>
      </c>
      <c r="C933" s="91">
        <f>'2 Income Statement'!$B$15</f>
        <v>0</v>
      </c>
      <c r="D933" s="143"/>
      <c r="E933" s="143"/>
      <c r="F933" s="145"/>
      <c r="G933" s="143"/>
      <c r="H933" s="143"/>
      <c r="I933" s="156"/>
      <c r="J933" s="92">
        <f t="shared" si="138"/>
        <v>0</v>
      </c>
      <c r="K933" s="98">
        <f>'1 Enterprises'!N$14</f>
        <v>0</v>
      </c>
      <c r="L933" s="94">
        <f t="shared" si="139"/>
        <v>0</v>
      </c>
    </row>
    <row r="934" spans="2:12" ht="15" x14ac:dyDescent="0.25">
      <c r="B934" s="31" t="s">
        <v>193</v>
      </c>
      <c r="C934" s="91">
        <f>'2 Income Statement'!$B$16</f>
        <v>0</v>
      </c>
      <c r="D934" s="143"/>
      <c r="E934" s="143"/>
      <c r="F934" s="145"/>
      <c r="G934" s="143"/>
      <c r="H934" s="143"/>
      <c r="I934" s="156"/>
      <c r="J934" s="92">
        <f t="shared" si="138"/>
        <v>0</v>
      </c>
      <c r="K934" s="98">
        <f>'1 Enterprises'!O$14</f>
        <v>0</v>
      </c>
      <c r="L934" s="94">
        <f t="shared" si="139"/>
        <v>0</v>
      </c>
    </row>
    <row r="935" spans="2:12" ht="15" x14ac:dyDescent="0.25">
      <c r="B935" s="31" t="s">
        <v>194</v>
      </c>
      <c r="C935" s="277">
        <f>'2 Income Statement'!$B$17</f>
        <v>0</v>
      </c>
      <c r="D935" s="143"/>
      <c r="E935" s="143"/>
      <c r="F935" s="145"/>
      <c r="G935" s="143"/>
      <c r="H935" s="143"/>
      <c r="I935" s="156"/>
      <c r="J935" s="92">
        <f t="shared" si="138"/>
        <v>0</v>
      </c>
      <c r="K935" s="98">
        <f>'1 Enterprises'!P$14</f>
        <v>0</v>
      </c>
      <c r="L935" s="94">
        <f t="shared" si="139"/>
        <v>0</v>
      </c>
    </row>
    <row r="936" spans="2:12" ht="15" x14ac:dyDescent="0.25">
      <c r="B936" s="31" t="s">
        <v>195</v>
      </c>
      <c r="C936" s="277">
        <f>'2 Income Statement'!$B$18</f>
        <v>0</v>
      </c>
      <c r="D936" s="143"/>
      <c r="E936" s="143"/>
      <c r="F936" s="145"/>
      <c r="G936" s="143"/>
      <c r="H936" s="143"/>
      <c r="I936" s="156"/>
      <c r="J936" s="92">
        <f>IF(G936&gt;0,(D936*(F936/G936)),0)</f>
        <v>0</v>
      </c>
      <c r="K936" s="98">
        <f>'1 Enterprises'!Q$14</f>
        <v>0</v>
      </c>
      <c r="L936" s="94">
        <f>IF(K936&gt;0,((J936/K936)*I936),0)</f>
        <v>0</v>
      </c>
    </row>
    <row r="937" spans="2:12" ht="15" x14ac:dyDescent="0.25">
      <c r="B937" s="31" t="s">
        <v>196</v>
      </c>
      <c r="C937" s="277">
        <f>'2 Income Statement'!$B$19</f>
        <v>0</v>
      </c>
      <c r="D937" s="143"/>
      <c r="E937" s="143"/>
      <c r="F937" s="145"/>
      <c r="G937" s="143"/>
      <c r="H937" s="143"/>
      <c r="I937" s="156"/>
      <c r="J937" s="92">
        <f t="shared" ref="J937:J947" si="140">IF(G937&gt;0,(D937*(F937/G937)),0)</f>
        <v>0</v>
      </c>
      <c r="K937" s="98">
        <f>'1 Enterprises'!R$14</f>
        <v>0</v>
      </c>
      <c r="L937" s="94">
        <f t="shared" ref="L937:L947" si="141">IF(K937&gt;0,((J937/K937)*I937),0)</f>
        <v>0</v>
      </c>
    </row>
    <row r="938" spans="2:12" ht="15" x14ac:dyDescent="0.25">
      <c r="B938" s="31" t="s">
        <v>197</v>
      </c>
      <c r="C938" s="277">
        <f>'2 Income Statement'!$B$20</f>
        <v>0</v>
      </c>
      <c r="D938" s="143"/>
      <c r="E938" s="143"/>
      <c r="F938" s="145"/>
      <c r="G938" s="143"/>
      <c r="H938" s="143"/>
      <c r="I938" s="156"/>
      <c r="J938" s="92">
        <f t="shared" si="140"/>
        <v>0</v>
      </c>
      <c r="K938" s="98">
        <f>'1 Enterprises'!S$14</f>
        <v>0</v>
      </c>
      <c r="L938" s="94">
        <f t="shared" si="141"/>
        <v>0</v>
      </c>
    </row>
    <row r="939" spans="2:12" ht="15" x14ac:dyDescent="0.25">
      <c r="B939" s="31" t="s">
        <v>198</v>
      </c>
      <c r="C939" s="277">
        <f>'2 Income Statement'!$B$21</f>
        <v>0</v>
      </c>
      <c r="D939" s="143"/>
      <c r="E939" s="143"/>
      <c r="F939" s="145"/>
      <c r="G939" s="143"/>
      <c r="H939" s="143"/>
      <c r="I939" s="156"/>
      <c r="J939" s="92">
        <f t="shared" si="140"/>
        <v>0</v>
      </c>
      <c r="K939" s="98">
        <f>'1 Enterprises'!T$14</f>
        <v>0</v>
      </c>
      <c r="L939" s="94">
        <f t="shared" si="141"/>
        <v>0</v>
      </c>
    </row>
    <row r="940" spans="2:12" ht="15" x14ac:dyDescent="0.25">
      <c r="B940" s="31" t="s">
        <v>199</v>
      </c>
      <c r="C940" s="277">
        <f>'2 Income Statement'!$B$22</f>
        <v>0</v>
      </c>
      <c r="D940" s="143"/>
      <c r="E940" s="143"/>
      <c r="F940" s="145"/>
      <c r="G940" s="143"/>
      <c r="H940" s="143"/>
      <c r="I940" s="156"/>
      <c r="J940" s="92">
        <f t="shared" si="140"/>
        <v>0</v>
      </c>
      <c r="K940" s="98">
        <f>'1 Enterprises'!U$14</f>
        <v>0</v>
      </c>
      <c r="L940" s="94">
        <f t="shared" si="141"/>
        <v>0</v>
      </c>
    </row>
    <row r="941" spans="2:12" ht="15" x14ac:dyDescent="0.25">
      <c r="B941" s="31" t="s">
        <v>200</v>
      </c>
      <c r="C941" s="277">
        <f>'2 Income Statement'!$B$23</f>
        <v>0</v>
      </c>
      <c r="D941" s="143"/>
      <c r="E941" s="143"/>
      <c r="F941" s="145"/>
      <c r="G941" s="143"/>
      <c r="H941" s="143"/>
      <c r="I941" s="156"/>
      <c r="J941" s="92">
        <f t="shared" si="140"/>
        <v>0</v>
      </c>
      <c r="K941" s="98">
        <f>'1 Enterprises'!V$14</f>
        <v>0</v>
      </c>
      <c r="L941" s="94">
        <f t="shared" si="141"/>
        <v>0</v>
      </c>
    </row>
    <row r="942" spans="2:12" ht="15" x14ac:dyDescent="0.25">
      <c r="B942" s="31" t="s">
        <v>201</v>
      </c>
      <c r="C942" s="277">
        <f>'2 Income Statement'!$B$24</f>
        <v>0</v>
      </c>
      <c r="D942" s="143"/>
      <c r="E942" s="143"/>
      <c r="F942" s="145"/>
      <c r="G942" s="143"/>
      <c r="H942" s="143"/>
      <c r="I942" s="156"/>
      <c r="J942" s="92">
        <f t="shared" si="140"/>
        <v>0</v>
      </c>
      <c r="K942" s="98">
        <f>'1 Enterprises'!W$14</f>
        <v>0</v>
      </c>
      <c r="L942" s="94">
        <f t="shared" si="141"/>
        <v>0</v>
      </c>
    </row>
    <row r="943" spans="2:12" ht="15" x14ac:dyDescent="0.25">
      <c r="B943" s="31" t="s">
        <v>202</v>
      </c>
      <c r="C943" s="277">
        <f>'2 Income Statement'!$B$25</f>
        <v>0</v>
      </c>
      <c r="D943" s="143"/>
      <c r="E943" s="143"/>
      <c r="F943" s="145"/>
      <c r="G943" s="143"/>
      <c r="H943" s="143"/>
      <c r="I943" s="156"/>
      <c r="J943" s="92">
        <f t="shared" si="140"/>
        <v>0</v>
      </c>
      <c r="K943" s="98">
        <f>'1 Enterprises'!X$14</f>
        <v>0</v>
      </c>
      <c r="L943" s="94">
        <f t="shared" si="141"/>
        <v>0</v>
      </c>
    </row>
    <row r="944" spans="2:12" ht="15" x14ac:dyDescent="0.25">
      <c r="B944" s="31" t="s">
        <v>203</v>
      </c>
      <c r="C944" s="277">
        <f>'2 Income Statement'!$B$26</f>
        <v>0</v>
      </c>
      <c r="D944" s="143"/>
      <c r="E944" s="143"/>
      <c r="F944" s="145"/>
      <c r="G944" s="143"/>
      <c r="H944" s="143"/>
      <c r="I944" s="156"/>
      <c r="J944" s="92">
        <f t="shared" si="140"/>
        <v>0</v>
      </c>
      <c r="K944" s="98">
        <f>'1 Enterprises'!Y$14</f>
        <v>0</v>
      </c>
      <c r="L944" s="94">
        <f t="shared" si="141"/>
        <v>0</v>
      </c>
    </row>
    <row r="945" spans="2:12" ht="15" x14ac:dyDescent="0.25">
      <c r="B945" s="31" t="s">
        <v>204</v>
      </c>
      <c r="C945" s="277">
        <f>'2 Income Statement'!$B$27</f>
        <v>0</v>
      </c>
      <c r="D945" s="143"/>
      <c r="E945" s="143"/>
      <c r="F945" s="145"/>
      <c r="G945" s="143"/>
      <c r="H945" s="143"/>
      <c r="I945" s="156"/>
      <c r="J945" s="92">
        <f t="shared" si="140"/>
        <v>0</v>
      </c>
      <c r="K945" s="98">
        <f>'1 Enterprises'!Z$14</f>
        <v>0</v>
      </c>
      <c r="L945" s="94">
        <f t="shared" si="141"/>
        <v>0</v>
      </c>
    </row>
    <row r="946" spans="2:12" ht="15" x14ac:dyDescent="0.25">
      <c r="B946" s="31" t="s">
        <v>205</v>
      </c>
      <c r="C946" s="277">
        <f>'2 Income Statement'!$B$28</f>
        <v>0</v>
      </c>
      <c r="D946" s="143"/>
      <c r="E946" s="143"/>
      <c r="F946" s="145"/>
      <c r="G946" s="143"/>
      <c r="H946" s="143"/>
      <c r="I946" s="156"/>
      <c r="J946" s="92">
        <f t="shared" si="140"/>
        <v>0</v>
      </c>
      <c r="K946" s="98">
        <f>'1 Enterprises'!AA$14</f>
        <v>0</v>
      </c>
      <c r="L946" s="94">
        <f t="shared" si="141"/>
        <v>0</v>
      </c>
    </row>
    <row r="947" spans="2:12" ht="15" x14ac:dyDescent="0.25">
      <c r="B947" s="31" t="s">
        <v>206</v>
      </c>
      <c r="C947" s="277">
        <f>'2 Income Statement'!$B$29</f>
        <v>0</v>
      </c>
      <c r="D947" s="143"/>
      <c r="E947" s="143"/>
      <c r="F947" s="145"/>
      <c r="G947" s="143"/>
      <c r="H947" s="143"/>
      <c r="I947" s="156"/>
      <c r="J947" s="92">
        <f t="shared" si="140"/>
        <v>0</v>
      </c>
      <c r="K947" s="98">
        <f>'1 Enterprises'!AB$14</f>
        <v>0</v>
      </c>
      <c r="L947" s="94">
        <f t="shared" si="141"/>
        <v>0</v>
      </c>
    </row>
    <row r="948" spans="2:12" x14ac:dyDescent="0.2">
      <c r="C948" s="31"/>
      <c r="I948" s="168"/>
    </row>
    <row r="949" spans="2:12" ht="15" x14ac:dyDescent="0.25">
      <c r="C949" s="285" t="s">
        <v>444</v>
      </c>
      <c r="D949" s="286"/>
      <c r="E949" s="286"/>
      <c r="F949" s="286"/>
      <c r="G949" s="286"/>
      <c r="H949" s="286"/>
      <c r="I949" s="286"/>
      <c r="J949" s="286"/>
      <c r="K949" s="286"/>
      <c r="L949" s="287"/>
    </row>
    <row r="950" spans="2:12" ht="15" x14ac:dyDescent="0.25">
      <c r="B950" s="31" t="s">
        <v>62</v>
      </c>
      <c r="C950" s="91">
        <f>'2 Income Statement'!$B$5</f>
        <v>0</v>
      </c>
      <c r="D950" s="143"/>
      <c r="E950" s="143"/>
      <c r="F950" s="145"/>
      <c r="G950" s="143"/>
      <c r="H950" s="143"/>
      <c r="I950" s="156"/>
      <c r="J950" s="92">
        <f>IF(G950&gt;0,(D950*(F950/G950)),0)</f>
        <v>0</v>
      </c>
      <c r="K950" s="93">
        <f>'1 Enterprises'!D$14</f>
        <v>0</v>
      </c>
      <c r="L950" s="94">
        <f>IF(K950&gt;0,((J950/K950)*I950),0)</f>
        <v>0</v>
      </c>
    </row>
    <row r="951" spans="2:12" ht="15" x14ac:dyDescent="0.25">
      <c r="B951" s="31" t="s">
        <v>63</v>
      </c>
      <c r="C951" s="91">
        <f>'2 Income Statement'!$B$6</f>
        <v>0</v>
      </c>
      <c r="D951" s="143"/>
      <c r="E951" s="143"/>
      <c r="F951" s="145"/>
      <c r="G951" s="143"/>
      <c r="H951" s="143"/>
      <c r="I951" s="156"/>
      <c r="J951" s="92">
        <f t="shared" ref="J951:J962" si="142">IF(G951&gt;0,(D951*(F951/G951)),0)</f>
        <v>0</v>
      </c>
      <c r="K951" s="97">
        <f>'1 Enterprises'!E$14</f>
        <v>0</v>
      </c>
      <c r="L951" s="94">
        <f t="shared" ref="L951:L962" si="143">IF(K951&gt;0,((J951/K951)*I951),0)</f>
        <v>0</v>
      </c>
    </row>
    <row r="952" spans="2:12" ht="15" x14ac:dyDescent="0.25">
      <c r="B952" s="31" t="s">
        <v>64</v>
      </c>
      <c r="C952" s="91">
        <f>'2 Income Statement'!$B$7</f>
        <v>0</v>
      </c>
      <c r="D952" s="143"/>
      <c r="E952" s="143"/>
      <c r="F952" s="145"/>
      <c r="G952" s="143"/>
      <c r="H952" s="143"/>
      <c r="I952" s="156"/>
      <c r="J952" s="92">
        <f t="shared" si="142"/>
        <v>0</v>
      </c>
      <c r="K952" s="97">
        <f>'1 Enterprises'!F$14</f>
        <v>0</v>
      </c>
      <c r="L952" s="94">
        <f t="shared" si="143"/>
        <v>0</v>
      </c>
    </row>
    <row r="953" spans="2:12" ht="15" x14ac:dyDescent="0.25">
      <c r="B953" s="31" t="s">
        <v>65</v>
      </c>
      <c r="C953" s="91">
        <f>'2 Income Statement'!$B$8</f>
        <v>0</v>
      </c>
      <c r="D953" s="143"/>
      <c r="E953" s="143"/>
      <c r="F953" s="145"/>
      <c r="G953" s="143"/>
      <c r="H953" s="143"/>
      <c r="I953" s="156"/>
      <c r="J953" s="92">
        <f t="shared" si="142"/>
        <v>0</v>
      </c>
      <c r="K953" s="97">
        <f>'1 Enterprises'!G$14</f>
        <v>0</v>
      </c>
      <c r="L953" s="94">
        <f t="shared" si="143"/>
        <v>0</v>
      </c>
    </row>
    <row r="954" spans="2:12" ht="15" x14ac:dyDescent="0.25">
      <c r="B954" s="31" t="s">
        <v>66</v>
      </c>
      <c r="C954" s="91">
        <f>'2 Income Statement'!$B$9</f>
        <v>0</v>
      </c>
      <c r="D954" s="143"/>
      <c r="E954" s="143"/>
      <c r="F954" s="145"/>
      <c r="G954" s="143"/>
      <c r="H954" s="143"/>
      <c r="I954" s="156"/>
      <c r="J954" s="92">
        <f t="shared" si="142"/>
        <v>0</v>
      </c>
      <c r="K954" s="97">
        <f>'1 Enterprises'!H$14</f>
        <v>0</v>
      </c>
      <c r="L954" s="94">
        <f t="shared" si="143"/>
        <v>0</v>
      </c>
    </row>
    <row r="955" spans="2:12" ht="15" x14ac:dyDescent="0.25">
      <c r="B955" s="31" t="s">
        <v>187</v>
      </c>
      <c r="C955" s="91">
        <f>'2 Income Statement'!$B$10</f>
        <v>0</v>
      </c>
      <c r="D955" s="143"/>
      <c r="E955" s="143"/>
      <c r="F955" s="145"/>
      <c r="G955" s="143"/>
      <c r="H955" s="143"/>
      <c r="I955" s="156"/>
      <c r="J955" s="92">
        <f t="shared" si="142"/>
        <v>0</v>
      </c>
      <c r="K955" s="97">
        <f>'1 Enterprises'!I$14</f>
        <v>0</v>
      </c>
      <c r="L955" s="94">
        <f t="shared" si="143"/>
        <v>0</v>
      </c>
    </row>
    <row r="956" spans="2:12" ht="15" x14ac:dyDescent="0.25">
      <c r="B956" s="31" t="s">
        <v>188</v>
      </c>
      <c r="C956" s="91">
        <f>'2 Income Statement'!$B$11</f>
        <v>0</v>
      </c>
      <c r="D956" s="143"/>
      <c r="E956" s="143"/>
      <c r="F956" s="145"/>
      <c r="G956" s="143"/>
      <c r="H956" s="143"/>
      <c r="I956" s="156"/>
      <c r="J956" s="92">
        <f t="shared" si="142"/>
        <v>0</v>
      </c>
      <c r="K956" s="97">
        <f>'1 Enterprises'!J$14</f>
        <v>0</v>
      </c>
      <c r="L956" s="94">
        <f t="shared" si="143"/>
        <v>0</v>
      </c>
    </row>
    <row r="957" spans="2:12" ht="15" x14ac:dyDescent="0.25">
      <c r="B957" s="31" t="s">
        <v>189</v>
      </c>
      <c r="C957" s="91">
        <f>'2 Income Statement'!$B$12</f>
        <v>0</v>
      </c>
      <c r="D957" s="143"/>
      <c r="E957" s="143"/>
      <c r="F957" s="145"/>
      <c r="G957" s="143"/>
      <c r="H957" s="143"/>
      <c r="I957" s="156"/>
      <c r="J957" s="92">
        <f t="shared" si="142"/>
        <v>0</v>
      </c>
      <c r="K957" s="98">
        <f>'1 Enterprises'!K$14</f>
        <v>0</v>
      </c>
      <c r="L957" s="94">
        <f t="shared" si="143"/>
        <v>0</v>
      </c>
    </row>
    <row r="958" spans="2:12" ht="15" x14ac:dyDescent="0.25">
      <c r="B958" s="31" t="s">
        <v>190</v>
      </c>
      <c r="C958" s="91">
        <f>'2 Income Statement'!$B$13</f>
        <v>0</v>
      </c>
      <c r="D958" s="143"/>
      <c r="E958" s="143"/>
      <c r="F958" s="145"/>
      <c r="G958" s="143"/>
      <c r="H958" s="143"/>
      <c r="I958" s="156"/>
      <c r="J958" s="92">
        <f t="shared" si="142"/>
        <v>0</v>
      </c>
      <c r="K958" s="98">
        <f>'1 Enterprises'!L$14</f>
        <v>0</v>
      </c>
      <c r="L958" s="94">
        <f t="shared" si="143"/>
        <v>0</v>
      </c>
    </row>
    <row r="959" spans="2:12" ht="15" x14ac:dyDescent="0.25">
      <c r="B959" s="31" t="s">
        <v>191</v>
      </c>
      <c r="C959" s="91">
        <f>'2 Income Statement'!$B$14</f>
        <v>0</v>
      </c>
      <c r="D959" s="143"/>
      <c r="E959" s="143"/>
      <c r="F959" s="145"/>
      <c r="G959" s="143"/>
      <c r="H959" s="143"/>
      <c r="I959" s="156"/>
      <c r="J959" s="92">
        <f t="shared" si="142"/>
        <v>0</v>
      </c>
      <c r="K959" s="98">
        <f>'1 Enterprises'!M$14</f>
        <v>0</v>
      </c>
      <c r="L959" s="94">
        <f t="shared" si="143"/>
        <v>0</v>
      </c>
    </row>
    <row r="960" spans="2:12" ht="15" x14ac:dyDescent="0.25">
      <c r="B960" s="31" t="s">
        <v>192</v>
      </c>
      <c r="C960" s="91">
        <f>'2 Income Statement'!$B$15</f>
        <v>0</v>
      </c>
      <c r="D960" s="143"/>
      <c r="E960" s="143"/>
      <c r="F960" s="145"/>
      <c r="G960" s="143"/>
      <c r="H960" s="143"/>
      <c r="I960" s="156"/>
      <c r="J960" s="92">
        <f t="shared" si="142"/>
        <v>0</v>
      </c>
      <c r="K960" s="98">
        <f>'1 Enterprises'!N$14</f>
        <v>0</v>
      </c>
      <c r="L960" s="94">
        <f t="shared" si="143"/>
        <v>0</v>
      </c>
    </row>
    <row r="961" spans="2:12" ht="15" x14ac:dyDescent="0.25">
      <c r="B961" s="31" t="s">
        <v>193</v>
      </c>
      <c r="C961" s="91">
        <f>'2 Income Statement'!$B$16</f>
        <v>0</v>
      </c>
      <c r="D961" s="143"/>
      <c r="E961" s="143"/>
      <c r="F961" s="145"/>
      <c r="G961" s="143"/>
      <c r="H961" s="143"/>
      <c r="I961" s="156"/>
      <c r="J961" s="92">
        <f t="shared" si="142"/>
        <v>0</v>
      </c>
      <c r="K961" s="98">
        <f>'1 Enterprises'!O$14</f>
        <v>0</v>
      </c>
      <c r="L961" s="94">
        <f t="shared" si="143"/>
        <v>0</v>
      </c>
    </row>
    <row r="962" spans="2:12" ht="15" x14ac:dyDescent="0.25">
      <c r="B962" s="31" t="s">
        <v>194</v>
      </c>
      <c r="C962" s="277">
        <f>'2 Income Statement'!$B$17</f>
        <v>0</v>
      </c>
      <c r="D962" s="143"/>
      <c r="E962" s="143"/>
      <c r="F962" s="145"/>
      <c r="G962" s="143"/>
      <c r="H962" s="143"/>
      <c r="I962" s="156"/>
      <c r="J962" s="92">
        <f t="shared" si="142"/>
        <v>0</v>
      </c>
      <c r="K962" s="98">
        <f>'1 Enterprises'!P$14</f>
        <v>0</v>
      </c>
      <c r="L962" s="94">
        <f t="shared" si="143"/>
        <v>0</v>
      </c>
    </row>
    <row r="963" spans="2:12" ht="15" x14ac:dyDescent="0.25">
      <c r="B963" s="31" t="s">
        <v>195</v>
      </c>
      <c r="C963" s="277">
        <f>'2 Income Statement'!$B$18</f>
        <v>0</v>
      </c>
      <c r="D963" s="143"/>
      <c r="E963" s="143"/>
      <c r="F963" s="145"/>
      <c r="G963" s="143"/>
      <c r="H963" s="143"/>
      <c r="I963" s="156"/>
      <c r="J963" s="92">
        <f>IF(G963&gt;0,(D963*(F963/G963)),0)</f>
        <v>0</v>
      </c>
      <c r="K963" s="98">
        <f>'1 Enterprises'!Q$14</f>
        <v>0</v>
      </c>
      <c r="L963" s="94">
        <f>IF(K963&gt;0,((J963/K963)*I963),0)</f>
        <v>0</v>
      </c>
    </row>
    <row r="964" spans="2:12" ht="15" x14ac:dyDescent="0.25">
      <c r="B964" s="31" t="s">
        <v>196</v>
      </c>
      <c r="C964" s="277">
        <f>'2 Income Statement'!$B$19</f>
        <v>0</v>
      </c>
      <c r="D964" s="143"/>
      <c r="E964" s="143"/>
      <c r="F964" s="145"/>
      <c r="G964" s="143"/>
      <c r="H964" s="143"/>
      <c r="I964" s="156"/>
      <c r="J964" s="92">
        <f t="shared" ref="J964:J974" si="144">IF(G964&gt;0,(D964*(F964/G964)),0)</f>
        <v>0</v>
      </c>
      <c r="K964" s="98">
        <f>'1 Enterprises'!R$14</f>
        <v>0</v>
      </c>
      <c r="L964" s="94">
        <f t="shared" ref="L964:L974" si="145">IF(K964&gt;0,((J964/K964)*I964),0)</f>
        <v>0</v>
      </c>
    </row>
    <row r="965" spans="2:12" ht="15" x14ac:dyDescent="0.25">
      <c r="B965" s="31" t="s">
        <v>197</v>
      </c>
      <c r="C965" s="277">
        <f>'2 Income Statement'!$B$20</f>
        <v>0</v>
      </c>
      <c r="D965" s="143"/>
      <c r="E965" s="143"/>
      <c r="F965" s="145"/>
      <c r="G965" s="143"/>
      <c r="H965" s="143"/>
      <c r="I965" s="156"/>
      <c r="J965" s="92">
        <f t="shared" si="144"/>
        <v>0</v>
      </c>
      <c r="K965" s="98">
        <f>'1 Enterprises'!S$14</f>
        <v>0</v>
      </c>
      <c r="L965" s="94">
        <f t="shared" si="145"/>
        <v>0</v>
      </c>
    </row>
    <row r="966" spans="2:12" ht="15" x14ac:dyDescent="0.25">
      <c r="B966" s="31" t="s">
        <v>198</v>
      </c>
      <c r="C966" s="277">
        <f>'2 Income Statement'!$B$21</f>
        <v>0</v>
      </c>
      <c r="D966" s="143"/>
      <c r="E966" s="143"/>
      <c r="F966" s="145"/>
      <c r="G966" s="143"/>
      <c r="H966" s="143"/>
      <c r="I966" s="156"/>
      <c r="J966" s="92">
        <f t="shared" si="144"/>
        <v>0</v>
      </c>
      <c r="K966" s="98">
        <f>'1 Enterprises'!T$14</f>
        <v>0</v>
      </c>
      <c r="L966" s="94">
        <f t="shared" si="145"/>
        <v>0</v>
      </c>
    </row>
    <row r="967" spans="2:12" ht="15" x14ac:dyDescent="0.25">
      <c r="B967" s="31" t="s">
        <v>199</v>
      </c>
      <c r="C967" s="277">
        <f>'2 Income Statement'!$B$22</f>
        <v>0</v>
      </c>
      <c r="D967" s="143"/>
      <c r="E967" s="143"/>
      <c r="F967" s="145"/>
      <c r="G967" s="143"/>
      <c r="H967" s="143"/>
      <c r="I967" s="156"/>
      <c r="J967" s="92">
        <f t="shared" si="144"/>
        <v>0</v>
      </c>
      <c r="K967" s="98">
        <f>'1 Enterprises'!U$14</f>
        <v>0</v>
      </c>
      <c r="L967" s="94">
        <f t="shared" si="145"/>
        <v>0</v>
      </c>
    </row>
    <row r="968" spans="2:12" ht="15" x14ac:dyDescent="0.25">
      <c r="B968" s="31" t="s">
        <v>200</v>
      </c>
      <c r="C968" s="277">
        <f>'2 Income Statement'!$B$23</f>
        <v>0</v>
      </c>
      <c r="D968" s="143"/>
      <c r="E968" s="143"/>
      <c r="F968" s="145"/>
      <c r="G968" s="143"/>
      <c r="H968" s="143"/>
      <c r="I968" s="156"/>
      <c r="J968" s="92">
        <f t="shared" si="144"/>
        <v>0</v>
      </c>
      <c r="K968" s="98">
        <f>'1 Enterprises'!V$14</f>
        <v>0</v>
      </c>
      <c r="L968" s="94">
        <f t="shared" si="145"/>
        <v>0</v>
      </c>
    </row>
    <row r="969" spans="2:12" ht="15" x14ac:dyDescent="0.25">
      <c r="B969" s="31" t="s">
        <v>201</v>
      </c>
      <c r="C969" s="277">
        <f>'2 Income Statement'!$B$24</f>
        <v>0</v>
      </c>
      <c r="D969" s="143"/>
      <c r="E969" s="143"/>
      <c r="F969" s="145"/>
      <c r="G969" s="143"/>
      <c r="H969" s="143"/>
      <c r="I969" s="156"/>
      <c r="J969" s="92">
        <f t="shared" si="144"/>
        <v>0</v>
      </c>
      <c r="K969" s="98">
        <f>'1 Enterprises'!W$14</f>
        <v>0</v>
      </c>
      <c r="L969" s="94">
        <f t="shared" si="145"/>
        <v>0</v>
      </c>
    </row>
    <row r="970" spans="2:12" ht="15" x14ac:dyDescent="0.25">
      <c r="B970" s="31" t="s">
        <v>202</v>
      </c>
      <c r="C970" s="277">
        <f>'2 Income Statement'!$B$25</f>
        <v>0</v>
      </c>
      <c r="D970" s="143"/>
      <c r="E970" s="143"/>
      <c r="F970" s="145"/>
      <c r="G970" s="143"/>
      <c r="H970" s="143"/>
      <c r="I970" s="156"/>
      <c r="J970" s="92">
        <f t="shared" si="144"/>
        <v>0</v>
      </c>
      <c r="K970" s="98">
        <f>'1 Enterprises'!X$14</f>
        <v>0</v>
      </c>
      <c r="L970" s="94">
        <f t="shared" si="145"/>
        <v>0</v>
      </c>
    </row>
    <row r="971" spans="2:12" ht="15" x14ac:dyDescent="0.25">
      <c r="B971" s="31" t="s">
        <v>203</v>
      </c>
      <c r="C971" s="277">
        <f>'2 Income Statement'!$B$26</f>
        <v>0</v>
      </c>
      <c r="D971" s="143"/>
      <c r="E971" s="143"/>
      <c r="F971" s="145"/>
      <c r="G971" s="143"/>
      <c r="H971" s="143"/>
      <c r="I971" s="156"/>
      <c r="J971" s="92">
        <f t="shared" si="144"/>
        <v>0</v>
      </c>
      <c r="K971" s="98">
        <f>'1 Enterprises'!Y$14</f>
        <v>0</v>
      </c>
      <c r="L971" s="94">
        <f t="shared" si="145"/>
        <v>0</v>
      </c>
    </row>
    <row r="972" spans="2:12" ht="15" x14ac:dyDescent="0.25">
      <c r="B972" s="31" t="s">
        <v>204</v>
      </c>
      <c r="C972" s="277">
        <f>'2 Income Statement'!$B$27</f>
        <v>0</v>
      </c>
      <c r="D972" s="143"/>
      <c r="E972" s="143"/>
      <c r="F972" s="145"/>
      <c r="G972" s="143"/>
      <c r="H972" s="143"/>
      <c r="I972" s="156"/>
      <c r="J972" s="92">
        <f t="shared" si="144"/>
        <v>0</v>
      </c>
      <c r="K972" s="98">
        <f>'1 Enterprises'!Z$14</f>
        <v>0</v>
      </c>
      <c r="L972" s="94">
        <f t="shared" si="145"/>
        <v>0</v>
      </c>
    </row>
    <row r="973" spans="2:12" ht="15" x14ac:dyDescent="0.25">
      <c r="B973" s="31" t="s">
        <v>205</v>
      </c>
      <c r="C973" s="277">
        <f>'2 Income Statement'!$B$28</f>
        <v>0</v>
      </c>
      <c r="D973" s="143"/>
      <c r="E973" s="143"/>
      <c r="F973" s="145"/>
      <c r="G973" s="143"/>
      <c r="H973" s="143"/>
      <c r="I973" s="156"/>
      <c r="J973" s="92">
        <f t="shared" si="144"/>
        <v>0</v>
      </c>
      <c r="K973" s="98">
        <f>'1 Enterprises'!AA$14</f>
        <v>0</v>
      </c>
      <c r="L973" s="94">
        <f t="shared" si="145"/>
        <v>0</v>
      </c>
    </row>
    <row r="974" spans="2:12" ht="15" x14ac:dyDescent="0.25">
      <c r="B974" s="31" t="s">
        <v>206</v>
      </c>
      <c r="C974" s="277">
        <f>'2 Income Statement'!$B$29</f>
        <v>0</v>
      </c>
      <c r="D974" s="143"/>
      <c r="E974" s="143"/>
      <c r="F974" s="145"/>
      <c r="G974" s="143"/>
      <c r="H974" s="143"/>
      <c r="I974" s="156"/>
      <c r="J974" s="92">
        <f t="shared" si="144"/>
        <v>0</v>
      </c>
      <c r="K974" s="98">
        <f>'1 Enterprises'!AB$14</f>
        <v>0</v>
      </c>
      <c r="L974" s="94">
        <f t="shared" si="145"/>
        <v>0</v>
      </c>
    </row>
    <row r="975" spans="2:12" x14ac:dyDescent="0.2">
      <c r="C975" s="31"/>
    </row>
    <row r="976" spans="2:12" ht="15" x14ac:dyDescent="0.25">
      <c r="C976" s="285" t="s">
        <v>445</v>
      </c>
      <c r="D976" s="286"/>
      <c r="E976" s="286"/>
      <c r="F976" s="286"/>
      <c r="G976" s="286"/>
      <c r="H976" s="286"/>
      <c r="I976" s="286"/>
      <c r="J976" s="286"/>
      <c r="K976" s="286"/>
      <c r="L976" s="287"/>
    </row>
    <row r="977" spans="2:12" ht="15" x14ac:dyDescent="0.25">
      <c r="B977" s="31" t="s">
        <v>62</v>
      </c>
      <c r="C977" s="91">
        <f>'2 Income Statement'!$B$5</f>
        <v>0</v>
      </c>
      <c r="D977" s="143"/>
      <c r="E977" s="143"/>
      <c r="F977" s="145"/>
      <c r="G977" s="143"/>
      <c r="H977" s="143"/>
      <c r="I977" s="156"/>
      <c r="J977" s="92">
        <f>IF(G977&gt;0,(D977*(F977/G977)),0)</f>
        <v>0</v>
      </c>
      <c r="K977" s="93">
        <f>'1 Enterprises'!D$14</f>
        <v>0</v>
      </c>
      <c r="L977" s="94">
        <f>IF(K977&gt;0,((J977/K977)*I977),0)</f>
        <v>0</v>
      </c>
    </row>
    <row r="978" spans="2:12" ht="15" x14ac:dyDescent="0.25">
      <c r="B978" s="31" t="s">
        <v>63</v>
      </c>
      <c r="C978" s="91">
        <f>'2 Income Statement'!$B$6</f>
        <v>0</v>
      </c>
      <c r="D978" s="143"/>
      <c r="E978" s="143"/>
      <c r="F978" s="145"/>
      <c r="G978" s="143"/>
      <c r="H978" s="143"/>
      <c r="I978" s="156"/>
      <c r="J978" s="92">
        <f t="shared" ref="J978:J989" si="146">IF(G978&gt;0,(D978*(F978/G978)),0)</f>
        <v>0</v>
      </c>
      <c r="K978" s="97">
        <f>'1 Enterprises'!E$14</f>
        <v>0</v>
      </c>
      <c r="L978" s="94">
        <f t="shared" ref="L978:L989" si="147">IF(K978&gt;0,((J978/K978)*I978),0)</f>
        <v>0</v>
      </c>
    </row>
    <row r="979" spans="2:12" ht="15" x14ac:dyDescent="0.25">
      <c r="B979" s="31" t="s">
        <v>64</v>
      </c>
      <c r="C979" s="91">
        <f>'2 Income Statement'!$B$7</f>
        <v>0</v>
      </c>
      <c r="D979" s="143"/>
      <c r="E979" s="143"/>
      <c r="F979" s="145"/>
      <c r="G979" s="143"/>
      <c r="H979" s="143"/>
      <c r="I979" s="156"/>
      <c r="J979" s="92">
        <f t="shared" si="146"/>
        <v>0</v>
      </c>
      <c r="K979" s="97">
        <f>'1 Enterprises'!F$14</f>
        <v>0</v>
      </c>
      <c r="L979" s="94">
        <f t="shared" si="147"/>
        <v>0</v>
      </c>
    </row>
    <row r="980" spans="2:12" ht="15" x14ac:dyDescent="0.25">
      <c r="B980" s="31" t="s">
        <v>65</v>
      </c>
      <c r="C980" s="91">
        <f>'2 Income Statement'!$B$8</f>
        <v>0</v>
      </c>
      <c r="D980" s="143"/>
      <c r="E980" s="143"/>
      <c r="F980" s="145"/>
      <c r="G980" s="143"/>
      <c r="H980" s="143"/>
      <c r="I980" s="156"/>
      <c r="J980" s="92">
        <f t="shared" si="146"/>
        <v>0</v>
      </c>
      <c r="K980" s="97">
        <f>'1 Enterprises'!G$14</f>
        <v>0</v>
      </c>
      <c r="L980" s="94">
        <f t="shared" si="147"/>
        <v>0</v>
      </c>
    </row>
    <row r="981" spans="2:12" ht="15" x14ac:dyDescent="0.25">
      <c r="B981" s="31" t="s">
        <v>66</v>
      </c>
      <c r="C981" s="91">
        <f>'2 Income Statement'!$B$9</f>
        <v>0</v>
      </c>
      <c r="D981" s="143"/>
      <c r="E981" s="143"/>
      <c r="F981" s="145"/>
      <c r="G981" s="143"/>
      <c r="H981" s="143"/>
      <c r="I981" s="156"/>
      <c r="J981" s="92">
        <f t="shared" si="146"/>
        <v>0</v>
      </c>
      <c r="K981" s="97">
        <f>'1 Enterprises'!H$14</f>
        <v>0</v>
      </c>
      <c r="L981" s="94">
        <f t="shared" si="147"/>
        <v>0</v>
      </c>
    </row>
    <row r="982" spans="2:12" ht="15" x14ac:dyDescent="0.25">
      <c r="B982" s="31" t="s">
        <v>187</v>
      </c>
      <c r="C982" s="91">
        <f>'2 Income Statement'!$B$10</f>
        <v>0</v>
      </c>
      <c r="D982" s="143"/>
      <c r="E982" s="143"/>
      <c r="F982" s="145"/>
      <c r="G982" s="143"/>
      <c r="H982" s="143"/>
      <c r="I982" s="156"/>
      <c r="J982" s="92">
        <f t="shared" si="146"/>
        <v>0</v>
      </c>
      <c r="K982" s="97">
        <f>'1 Enterprises'!I$14</f>
        <v>0</v>
      </c>
      <c r="L982" s="94">
        <f t="shared" si="147"/>
        <v>0</v>
      </c>
    </row>
    <row r="983" spans="2:12" ht="15" x14ac:dyDescent="0.25">
      <c r="B983" s="31" t="s">
        <v>188</v>
      </c>
      <c r="C983" s="91">
        <f>'2 Income Statement'!$B$11</f>
        <v>0</v>
      </c>
      <c r="D983" s="143"/>
      <c r="E983" s="143"/>
      <c r="F983" s="145"/>
      <c r="G983" s="143"/>
      <c r="H983" s="143"/>
      <c r="I983" s="156"/>
      <c r="J983" s="92">
        <f t="shared" si="146"/>
        <v>0</v>
      </c>
      <c r="K983" s="97">
        <f>'1 Enterprises'!J$14</f>
        <v>0</v>
      </c>
      <c r="L983" s="94">
        <f t="shared" si="147"/>
        <v>0</v>
      </c>
    </row>
    <row r="984" spans="2:12" ht="15" x14ac:dyDescent="0.25">
      <c r="B984" s="31" t="s">
        <v>189</v>
      </c>
      <c r="C984" s="91">
        <f>'2 Income Statement'!$B$12</f>
        <v>0</v>
      </c>
      <c r="D984" s="143"/>
      <c r="E984" s="143"/>
      <c r="F984" s="145"/>
      <c r="G984" s="143"/>
      <c r="H984" s="143"/>
      <c r="I984" s="156"/>
      <c r="J984" s="92">
        <f t="shared" si="146"/>
        <v>0</v>
      </c>
      <c r="K984" s="98">
        <f>'1 Enterprises'!K$14</f>
        <v>0</v>
      </c>
      <c r="L984" s="94">
        <f t="shared" si="147"/>
        <v>0</v>
      </c>
    </row>
    <row r="985" spans="2:12" ht="15" x14ac:dyDescent="0.25">
      <c r="B985" s="31" t="s">
        <v>190</v>
      </c>
      <c r="C985" s="91">
        <f>'2 Income Statement'!$B$13</f>
        <v>0</v>
      </c>
      <c r="D985" s="143"/>
      <c r="E985" s="143"/>
      <c r="F985" s="145"/>
      <c r="G985" s="143"/>
      <c r="H985" s="143"/>
      <c r="I985" s="156"/>
      <c r="J985" s="92">
        <f t="shared" si="146"/>
        <v>0</v>
      </c>
      <c r="K985" s="98">
        <f>'1 Enterprises'!L$14</f>
        <v>0</v>
      </c>
      <c r="L985" s="94">
        <f t="shared" si="147"/>
        <v>0</v>
      </c>
    </row>
    <row r="986" spans="2:12" ht="15" x14ac:dyDescent="0.25">
      <c r="B986" s="31" t="s">
        <v>191</v>
      </c>
      <c r="C986" s="91">
        <f>'2 Income Statement'!$B$14</f>
        <v>0</v>
      </c>
      <c r="D986" s="143"/>
      <c r="E986" s="143"/>
      <c r="F986" s="145"/>
      <c r="G986" s="143"/>
      <c r="H986" s="143"/>
      <c r="I986" s="156"/>
      <c r="J986" s="92">
        <f t="shared" si="146"/>
        <v>0</v>
      </c>
      <c r="K986" s="98">
        <f>'1 Enterprises'!M$14</f>
        <v>0</v>
      </c>
      <c r="L986" s="94">
        <f t="shared" si="147"/>
        <v>0</v>
      </c>
    </row>
    <row r="987" spans="2:12" ht="15" x14ac:dyDescent="0.25">
      <c r="B987" s="31" t="s">
        <v>192</v>
      </c>
      <c r="C987" s="91">
        <f>'2 Income Statement'!$B$15</f>
        <v>0</v>
      </c>
      <c r="D987" s="143"/>
      <c r="E987" s="143"/>
      <c r="F987" s="145"/>
      <c r="G987" s="143"/>
      <c r="H987" s="143"/>
      <c r="I987" s="156"/>
      <c r="J987" s="92">
        <f t="shared" si="146"/>
        <v>0</v>
      </c>
      <c r="K987" s="98">
        <f>'1 Enterprises'!N$14</f>
        <v>0</v>
      </c>
      <c r="L987" s="94">
        <f t="shared" si="147"/>
        <v>0</v>
      </c>
    </row>
    <row r="988" spans="2:12" ht="15" x14ac:dyDescent="0.25">
      <c r="B988" s="31" t="s">
        <v>193</v>
      </c>
      <c r="C988" s="91">
        <f>'2 Income Statement'!$B$16</f>
        <v>0</v>
      </c>
      <c r="D988" s="143"/>
      <c r="E988" s="143"/>
      <c r="F988" s="145"/>
      <c r="G988" s="143"/>
      <c r="H988" s="143"/>
      <c r="I988" s="156"/>
      <c r="J988" s="92">
        <f t="shared" si="146"/>
        <v>0</v>
      </c>
      <c r="K988" s="98">
        <f>'1 Enterprises'!O$14</f>
        <v>0</v>
      </c>
      <c r="L988" s="94">
        <f t="shared" si="147"/>
        <v>0</v>
      </c>
    </row>
    <row r="989" spans="2:12" ht="15" x14ac:dyDescent="0.25">
      <c r="B989" s="31" t="s">
        <v>194</v>
      </c>
      <c r="C989" s="277">
        <f>'2 Income Statement'!$B$17</f>
        <v>0</v>
      </c>
      <c r="D989" s="143"/>
      <c r="E989" s="143"/>
      <c r="F989" s="145"/>
      <c r="G989" s="143"/>
      <c r="H989" s="143"/>
      <c r="I989" s="156"/>
      <c r="J989" s="92">
        <f t="shared" si="146"/>
        <v>0</v>
      </c>
      <c r="K989" s="98">
        <f>'1 Enterprises'!P$14</f>
        <v>0</v>
      </c>
      <c r="L989" s="94">
        <f t="shared" si="147"/>
        <v>0</v>
      </c>
    </row>
    <row r="990" spans="2:12" ht="15" x14ac:dyDescent="0.25">
      <c r="B990" s="31" t="s">
        <v>195</v>
      </c>
      <c r="C990" s="277">
        <f>'2 Income Statement'!$B$18</f>
        <v>0</v>
      </c>
      <c r="D990" s="143"/>
      <c r="E990" s="143"/>
      <c r="F990" s="145"/>
      <c r="G990" s="143"/>
      <c r="H990" s="143"/>
      <c r="I990" s="156"/>
      <c r="J990" s="92">
        <f>IF(G990&gt;0,(D990*(F990/G990)),0)</f>
        <v>0</v>
      </c>
      <c r="K990" s="98">
        <f>'1 Enterprises'!Q$14</f>
        <v>0</v>
      </c>
      <c r="L990" s="94">
        <f>IF(K990&gt;0,((J990/K990)*I990),0)</f>
        <v>0</v>
      </c>
    </row>
    <row r="991" spans="2:12" ht="15" x14ac:dyDescent="0.25">
      <c r="B991" s="31" t="s">
        <v>196</v>
      </c>
      <c r="C991" s="277">
        <f>'2 Income Statement'!$B$19</f>
        <v>0</v>
      </c>
      <c r="D991" s="143"/>
      <c r="E991" s="143"/>
      <c r="F991" s="145"/>
      <c r="G991" s="143"/>
      <c r="H991" s="143"/>
      <c r="I991" s="156"/>
      <c r="J991" s="92">
        <f t="shared" ref="J991:J1001" si="148">IF(G991&gt;0,(D991*(F991/G991)),0)</f>
        <v>0</v>
      </c>
      <c r="K991" s="98">
        <f>'1 Enterprises'!R$14</f>
        <v>0</v>
      </c>
      <c r="L991" s="94">
        <f t="shared" ref="L991:L1001" si="149">IF(K991&gt;0,((J991/K991)*I991),0)</f>
        <v>0</v>
      </c>
    </row>
    <row r="992" spans="2:12" ht="15" x14ac:dyDescent="0.25">
      <c r="B992" s="31" t="s">
        <v>197</v>
      </c>
      <c r="C992" s="277">
        <f>'2 Income Statement'!$B$20</f>
        <v>0</v>
      </c>
      <c r="D992" s="143"/>
      <c r="E992" s="143"/>
      <c r="F992" s="145"/>
      <c r="G992" s="143"/>
      <c r="H992" s="143"/>
      <c r="I992" s="156"/>
      <c r="J992" s="92">
        <f t="shared" si="148"/>
        <v>0</v>
      </c>
      <c r="K992" s="98">
        <f>'1 Enterprises'!S$14</f>
        <v>0</v>
      </c>
      <c r="L992" s="94">
        <f t="shared" si="149"/>
        <v>0</v>
      </c>
    </row>
    <row r="993" spans="2:12" ht="15" x14ac:dyDescent="0.25">
      <c r="B993" s="31" t="s">
        <v>198</v>
      </c>
      <c r="C993" s="277">
        <f>'2 Income Statement'!$B$21</f>
        <v>0</v>
      </c>
      <c r="D993" s="143"/>
      <c r="E993" s="143"/>
      <c r="F993" s="145"/>
      <c r="G993" s="143"/>
      <c r="H993" s="143"/>
      <c r="I993" s="156"/>
      <c r="J993" s="92">
        <f t="shared" si="148"/>
        <v>0</v>
      </c>
      <c r="K993" s="98">
        <f>'1 Enterprises'!T$14</f>
        <v>0</v>
      </c>
      <c r="L993" s="94">
        <f t="shared" si="149"/>
        <v>0</v>
      </c>
    </row>
    <row r="994" spans="2:12" ht="15" x14ac:dyDescent="0.25">
      <c r="B994" s="31" t="s">
        <v>199</v>
      </c>
      <c r="C994" s="277">
        <f>'2 Income Statement'!$B$22</f>
        <v>0</v>
      </c>
      <c r="D994" s="143"/>
      <c r="E994" s="143"/>
      <c r="F994" s="145"/>
      <c r="G994" s="143"/>
      <c r="H994" s="143"/>
      <c r="I994" s="156"/>
      <c r="J994" s="92">
        <f t="shared" si="148"/>
        <v>0</v>
      </c>
      <c r="K994" s="98">
        <f>'1 Enterprises'!U$14</f>
        <v>0</v>
      </c>
      <c r="L994" s="94">
        <f t="shared" si="149"/>
        <v>0</v>
      </c>
    </row>
    <row r="995" spans="2:12" ht="15" x14ac:dyDescent="0.25">
      <c r="B995" s="31" t="s">
        <v>200</v>
      </c>
      <c r="C995" s="277">
        <f>'2 Income Statement'!$B$23</f>
        <v>0</v>
      </c>
      <c r="D995" s="143"/>
      <c r="E995" s="143"/>
      <c r="F995" s="145"/>
      <c r="G995" s="143"/>
      <c r="H995" s="143"/>
      <c r="I995" s="156"/>
      <c r="J995" s="92">
        <f t="shared" si="148"/>
        <v>0</v>
      </c>
      <c r="K995" s="98">
        <f>'1 Enterprises'!V$14</f>
        <v>0</v>
      </c>
      <c r="L995" s="94">
        <f t="shared" si="149"/>
        <v>0</v>
      </c>
    </row>
    <row r="996" spans="2:12" ht="15" x14ac:dyDescent="0.25">
      <c r="B996" s="31" t="s">
        <v>201</v>
      </c>
      <c r="C996" s="277">
        <f>'2 Income Statement'!$B$24</f>
        <v>0</v>
      </c>
      <c r="D996" s="143"/>
      <c r="E996" s="143"/>
      <c r="F996" s="145"/>
      <c r="G996" s="143"/>
      <c r="H996" s="143"/>
      <c r="I996" s="156"/>
      <c r="J996" s="92">
        <f t="shared" si="148"/>
        <v>0</v>
      </c>
      <c r="K996" s="98">
        <f>'1 Enterprises'!W$14</f>
        <v>0</v>
      </c>
      <c r="L996" s="94">
        <f t="shared" si="149"/>
        <v>0</v>
      </c>
    </row>
    <row r="997" spans="2:12" ht="15" x14ac:dyDescent="0.25">
      <c r="B997" s="31" t="s">
        <v>202</v>
      </c>
      <c r="C997" s="277">
        <f>'2 Income Statement'!$B$25</f>
        <v>0</v>
      </c>
      <c r="D997" s="143"/>
      <c r="E997" s="143"/>
      <c r="F997" s="145"/>
      <c r="G997" s="143"/>
      <c r="H997" s="143"/>
      <c r="I997" s="156"/>
      <c r="J997" s="92">
        <f t="shared" si="148"/>
        <v>0</v>
      </c>
      <c r="K997" s="98">
        <f>'1 Enterprises'!X$14</f>
        <v>0</v>
      </c>
      <c r="L997" s="94">
        <f t="shared" si="149"/>
        <v>0</v>
      </c>
    </row>
    <row r="998" spans="2:12" ht="15" x14ac:dyDescent="0.25">
      <c r="B998" s="31" t="s">
        <v>203</v>
      </c>
      <c r="C998" s="277">
        <f>'2 Income Statement'!$B$26</f>
        <v>0</v>
      </c>
      <c r="D998" s="143"/>
      <c r="E998" s="143"/>
      <c r="F998" s="145"/>
      <c r="G998" s="143"/>
      <c r="H998" s="143"/>
      <c r="I998" s="156"/>
      <c r="J998" s="92">
        <f t="shared" si="148"/>
        <v>0</v>
      </c>
      <c r="K998" s="98">
        <f>'1 Enterprises'!Y$14</f>
        <v>0</v>
      </c>
      <c r="L998" s="94">
        <f t="shared" si="149"/>
        <v>0</v>
      </c>
    </row>
    <row r="999" spans="2:12" ht="15" x14ac:dyDescent="0.25">
      <c r="B999" s="31" t="s">
        <v>204</v>
      </c>
      <c r="C999" s="277">
        <f>'2 Income Statement'!$B$27</f>
        <v>0</v>
      </c>
      <c r="D999" s="143"/>
      <c r="E999" s="143"/>
      <c r="F999" s="145"/>
      <c r="G999" s="143"/>
      <c r="H999" s="143"/>
      <c r="I999" s="156"/>
      <c r="J999" s="92">
        <f t="shared" si="148"/>
        <v>0</v>
      </c>
      <c r="K999" s="98">
        <f>'1 Enterprises'!Z$14</f>
        <v>0</v>
      </c>
      <c r="L999" s="94">
        <f t="shared" si="149"/>
        <v>0</v>
      </c>
    </row>
    <row r="1000" spans="2:12" ht="15" x14ac:dyDescent="0.25">
      <c r="B1000" s="31" t="s">
        <v>205</v>
      </c>
      <c r="C1000" s="277">
        <f>'2 Income Statement'!$B$28</f>
        <v>0</v>
      </c>
      <c r="D1000" s="143"/>
      <c r="E1000" s="143"/>
      <c r="F1000" s="145"/>
      <c r="G1000" s="143"/>
      <c r="H1000" s="143"/>
      <c r="I1000" s="156"/>
      <c r="J1000" s="92">
        <f t="shared" si="148"/>
        <v>0</v>
      </c>
      <c r="K1000" s="98">
        <f>'1 Enterprises'!AA$14</f>
        <v>0</v>
      </c>
      <c r="L1000" s="94">
        <f t="shared" si="149"/>
        <v>0</v>
      </c>
    </row>
    <row r="1001" spans="2:12" ht="15" x14ac:dyDescent="0.25">
      <c r="B1001" s="31" t="s">
        <v>206</v>
      </c>
      <c r="C1001" s="277">
        <f>'2 Income Statement'!$B$29</f>
        <v>0</v>
      </c>
      <c r="D1001" s="143"/>
      <c r="E1001" s="143"/>
      <c r="F1001" s="145"/>
      <c r="G1001" s="143"/>
      <c r="H1001" s="143"/>
      <c r="I1001" s="156"/>
      <c r="J1001" s="92">
        <f t="shared" si="148"/>
        <v>0</v>
      </c>
      <c r="K1001" s="98">
        <f>'1 Enterprises'!AB$14</f>
        <v>0</v>
      </c>
      <c r="L1001" s="94">
        <f t="shared" si="149"/>
        <v>0</v>
      </c>
    </row>
    <row r="1002" spans="2:12" x14ac:dyDescent="0.2">
      <c r="C1002" s="31"/>
    </row>
    <row r="1003" spans="2:12" ht="15" x14ac:dyDescent="0.25">
      <c r="C1003" s="285" t="s">
        <v>446</v>
      </c>
      <c r="D1003" s="286"/>
      <c r="E1003" s="286"/>
      <c r="F1003" s="286"/>
      <c r="G1003" s="286"/>
      <c r="H1003" s="286"/>
      <c r="I1003" s="286"/>
      <c r="J1003" s="286"/>
      <c r="K1003" s="286"/>
      <c r="L1003" s="287"/>
    </row>
    <row r="1004" spans="2:12" ht="15" x14ac:dyDescent="0.25">
      <c r="B1004" s="31" t="s">
        <v>62</v>
      </c>
      <c r="C1004" s="91">
        <f>'2 Income Statement'!$B$5</f>
        <v>0</v>
      </c>
      <c r="D1004" s="143"/>
      <c r="E1004" s="143"/>
      <c r="F1004" s="145"/>
      <c r="G1004" s="143"/>
      <c r="H1004" s="143"/>
      <c r="I1004" s="156"/>
      <c r="J1004" s="92">
        <f>IF(G1004&gt;0,(D1004*(F1004/G1004)),0)</f>
        <v>0</v>
      </c>
      <c r="K1004" s="93">
        <f>'1 Enterprises'!D$14</f>
        <v>0</v>
      </c>
      <c r="L1004" s="94">
        <f>IF(K1004&gt;0,((J1004/K1004)*I1004),0)</f>
        <v>0</v>
      </c>
    </row>
    <row r="1005" spans="2:12" ht="15" x14ac:dyDescent="0.25">
      <c r="B1005" s="31" t="s">
        <v>63</v>
      </c>
      <c r="C1005" s="91">
        <f>'2 Income Statement'!$B$6</f>
        <v>0</v>
      </c>
      <c r="D1005" s="143"/>
      <c r="E1005" s="143"/>
      <c r="F1005" s="145"/>
      <c r="G1005" s="143"/>
      <c r="H1005" s="143"/>
      <c r="I1005" s="156"/>
      <c r="J1005" s="92">
        <f t="shared" ref="J1005:J1016" si="150">IF(G1005&gt;0,(D1005*(F1005/G1005)),0)</f>
        <v>0</v>
      </c>
      <c r="K1005" s="97">
        <f>'1 Enterprises'!E$14</f>
        <v>0</v>
      </c>
      <c r="L1005" s="94">
        <f t="shared" ref="L1005:L1016" si="151">IF(K1005&gt;0,((J1005/K1005)*I1005),0)</f>
        <v>0</v>
      </c>
    </row>
    <row r="1006" spans="2:12" ht="15" x14ac:dyDescent="0.25">
      <c r="B1006" s="31" t="s">
        <v>64</v>
      </c>
      <c r="C1006" s="91">
        <f>'2 Income Statement'!$B$7</f>
        <v>0</v>
      </c>
      <c r="D1006" s="143"/>
      <c r="E1006" s="143"/>
      <c r="F1006" s="145"/>
      <c r="G1006" s="143"/>
      <c r="H1006" s="143"/>
      <c r="I1006" s="156"/>
      <c r="J1006" s="92">
        <f t="shared" si="150"/>
        <v>0</v>
      </c>
      <c r="K1006" s="97">
        <f>'1 Enterprises'!F$14</f>
        <v>0</v>
      </c>
      <c r="L1006" s="94">
        <f t="shared" si="151"/>
        <v>0</v>
      </c>
    </row>
    <row r="1007" spans="2:12" ht="15" x14ac:dyDescent="0.25">
      <c r="B1007" s="31" t="s">
        <v>65</v>
      </c>
      <c r="C1007" s="91">
        <f>'2 Income Statement'!$B$8</f>
        <v>0</v>
      </c>
      <c r="D1007" s="143"/>
      <c r="E1007" s="143"/>
      <c r="F1007" s="145"/>
      <c r="G1007" s="143"/>
      <c r="H1007" s="143"/>
      <c r="I1007" s="156"/>
      <c r="J1007" s="92">
        <f t="shared" si="150"/>
        <v>0</v>
      </c>
      <c r="K1007" s="97">
        <f>'1 Enterprises'!G$14</f>
        <v>0</v>
      </c>
      <c r="L1007" s="94">
        <f t="shared" si="151"/>
        <v>0</v>
      </c>
    </row>
    <row r="1008" spans="2:12" ht="15" x14ac:dyDescent="0.25">
      <c r="B1008" s="31" t="s">
        <v>66</v>
      </c>
      <c r="C1008" s="91">
        <f>'2 Income Statement'!$B$9</f>
        <v>0</v>
      </c>
      <c r="D1008" s="143"/>
      <c r="E1008" s="143"/>
      <c r="F1008" s="145"/>
      <c r="G1008" s="143"/>
      <c r="H1008" s="143"/>
      <c r="I1008" s="156"/>
      <c r="J1008" s="92">
        <f t="shared" si="150"/>
        <v>0</v>
      </c>
      <c r="K1008" s="97">
        <f>'1 Enterprises'!H$14</f>
        <v>0</v>
      </c>
      <c r="L1008" s="94">
        <f t="shared" si="151"/>
        <v>0</v>
      </c>
    </row>
    <row r="1009" spans="2:12" ht="15" x14ac:dyDescent="0.25">
      <c r="B1009" s="31" t="s">
        <v>187</v>
      </c>
      <c r="C1009" s="91">
        <f>'2 Income Statement'!$B$10</f>
        <v>0</v>
      </c>
      <c r="D1009" s="143"/>
      <c r="E1009" s="143"/>
      <c r="F1009" s="145"/>
      <c r="G1009" s="143"/>
      <c r="H1009" s="143"/>
      <c r="I1009" s="156"/>
      <c r="J1009" s="92">
        <f t="shared" si="150"/>
        <v>0</v>
      </c>
      <c r="K1009" s="97">
        <f>'1 Enterprises'!I$14</f>
        <v>0</v>
      </c>
      <c r="L1009" s="94">
        <f t="shared" si="151"/>
        <v>0</v>
      </c>
    </row>
    <row r="1010" spans="2:12" ht="15" x14ac:dyDescent="0.25">
      <c r="B1010" s="31" t="s">
        <v>188</v>
      </c>
      <c r="C1010" s="91">
        <f>'2 Income Statement'!$B$11</f>
        <v>0</v>
      </c>
      <c r="D1010" s="143"/>
      <c r="E1010" s="143"/>
      <c r="F1010" s="145"/>
      <c r="G1010" s="143"/>
      <c r="H1010" s="143"/>
      <c r="I1010" s="156"/>
      <c r="J1010" s="92">
        <f t="shared" si="150"/>
        <v>0</v>
      </c>
      <c r="K1010" s="97">
        <f>'1 Enterprises'!J$14</f>
        <v>0</v>
      </c>
      <c r="L1010" s="94">
        <f t="shared" si="151"/>
        <v>0</v>
      </c>
    </row>
    <row r="1011" spans="2:12" ht="15" x14ac:dyDescent="0.25">
      <c r="B1011" s="31" t="s">
        <v>189</v>
      </c>
      <c r="C1011" s="91">
        <f>'2 Income Statement'!$B$12</f>
        <v>0</v>
      </c>
      <c r="D1011" s="143"/>
      <c r="E1011" s="143"/>
      <c r="F1011" s="145"/>
      <c r="G1011" s="143"/>
      <c r="H1011" s="143"/>
      <c r="I1011" s="156"/>
      <c r="J1011" s="92">
        <f t="shared" si="150"/>
        <v>0</v>
      </c>
      <c r="K1011" s="98">
        <f>'1 Enterprises'!K$14</f>
        <v>0</v>
      </c>
      <c r="L1011" s="94">
        <f t="shared" si="151"/>
        <v>0</v>
      </c>
    </row>
    <row r="1012" spans="2:12" ht="15" x14ac:dyDescent="0.25">
      <c r="B1012" s="31" t="s">
        <v>190</v>
      </c>
      <c r="C1012" s="91">
        <f>'2 Income Statement'!$B$13</f>
        <v>0</v>
      </c>
      <c r="D1012" s="143"/>
      <c r="E1012" s="143"/>
      <c r="F1012" s="145"/>
      <c r="G1012" s="143"/>
      <c r="H1012" s="143"/>
      <c r="I1012" s="156"/>
      <c r="J1012" s="92">
        <f t="shared" si="150"/>
        <v>0</v>
      </c>
      <c r="K1012" s="98">
        <f>'1 Enterprises'!L$14</f>
        <v>0</v>
      </c>
      <c r="L1012" s="94">
        <f t="shared" si="151"/>
        <v>0</v>
      </c>
    </row>
    <row r="1013" spans="2:12" ht="15" x14ac:dyDescent="0.25">
      <c r="B1013" s="31" t="s">
        <v>191</v>
      </c>
      <c r="C1013" s="91">
        <f>'2 Income Statement'!$B$14</f>
        <v>0</v>
      </c>
      <c r="D1013" s="143"/>
      <c r="E1013" s="143"/>
      <c r="F1013" s="145"/>
      <c r="G1013" s="143"/>
      <c r="H1013" s="143"/>
      <c r="I1013" s="156"/>
      <c r="J1013" s="92">
        <f t="shared" si="150"/>
        <v>0</v>
      </c>
      <c r="K1013" s="98">
        <f>'1 Enterprises'!M$14</f>
        <v>0</v>
      </c>
      <c r="L1013" s="94">
        <f t="shared" si="151"/>
        <v>0</v>
      </c>
    </row>
    <row r="1014" spans="2:12" ht="15" x14ac:dyDescent="0.25">
      <c r="B1014" s="31" t="s">
        <v>192</v>
      </c>
      <c r="C1014" s="91">
        <f>'2 Income Statement'!$B$15</f>
        <v>0</v>
      </c>
      <c r="D1014" s="143"/>
      <c r="E1014" s="143"/>
      <c r="F1014" s="145"/>
      <c r="G1014" s="143"/>
      <c r="H1014" s="143"/>
      <c r="I1014" s="156"/>
      <c r="J1014" s="92">
        <f t="shared" si="150"/>
        <v>0</v>
      </c>
      <c r="K1014" s="98">
        <f>'1 Enterprises'!N$14</f>
        <v>0</v>
      </c>
      <c r="L1014" s="94">
        <f t="shared" si="151"/>
        <v>0</v>
      </c>
    </row>
    <row r="1015" spans="2:12" ht="15" x14ac:dyDescent="0.25">
      <c r="B1015" s="31" t="s">
        <v>193</v>
      </c>
      <c r="C1015" s="91">
        <f>'2 Income Statement'!$B$16</f>
        <v>0</v>
      </c>
      <c r="D1015" s="143"/>
      <c r="E1015" s="143"/>
      <c r="F1015" s="145"/>
      <c r="G1015" s="143"/>
      <c r="H1015" s="143"/>
      <c r="I1015" s="156"/>
      <c r="J1015" s="92">
        <f t="shared" si="150"/>
        <v>0</v>
      </c>
      <c r="K1015" s="98">
        <f>'1 Enterprises'!O$14</f>
        <v>0</v>
      </c>
      <c r="L1015" s="94">
        <f t="shared" si="151"/>
        <v>0</v>
      </c>
    </row>
    <row r="1016" spans="2:12" ht="15" x14ac:dyDescent="0.25">
      <c r="B1016" s="31" t="s">
        <v>194</v>
      </c>
      <c r="C1016" s="277">
        <f>'2 Income Statement'!$B$17</f>
        <v>0</v>
      </c>
      <c r="D1016" s="143"/>
      <c r="E1016" s="143"/>
      <c r="F1016" s="145"/>
      <c r="G1016" s="143"/>
      <c r="H1016" s="143"/>
      <c r="I1016" s="156"/>
      <c r="J1016" s="92">
        <f t="shared" si="150"/>
        <v>0</v>
      </c>
      <c r="K1016" s="98">
        <f>'1 Enterprises'!P$14</f>
        <v>0</v>
      </c>
      <c r="L1016" s="94">
        <f t="shared" si="151"/>
        <v>0</v>
      </c>
    </row>
    <row r="1017" spans="2:12" ht="15" x14ac:dyDescent="0.25">
      <c r="B1017" s="31" t="s">
        <v>195</v>
      </c>
      <c r="C1017" s="277">
        <f>'2 Income Statement'!$B$18</f>
        <v>0</v>
      </c>
      <c r="D1017" s="143"/>
      <c r="E1017" s="143"/>
      <c r="F1017" s="145"/>
      <c r="G1017" s="143"/>
      <c r="H1017" s="143"/>
      <c r="I1017" s="156"/>
      <c r="J1017" s="92">
        <f>IF(G1017&gt;0,(D1017*(F1017/G1017)),0)</f>
        <v>0</v>
      </c>
      <c r="K1017" s="98">
        <f>'1 Enterprises'!Q$14</f>
        <v>0</v>
      </c>
      <c r="L1017" s="94">
        <f>IF(K1017&gt;0,((J1017/K1017)*I1017),0)</f>
        <v>0</v>
      </c>
    </row>
    <row r="1018" spans="2:12" ht="15" x14ac:dyDescent="0.25">
      <c r="B1018" s="31" t="s">
        <v>196</v>
      </c>
      <c r="C1018" s="277">
        <f>'2 Income Statement'!$B$19</f>
        <v>0</v>
      </c>
      <c r="D1018" s="143"/>
      <c r="E1018" s="143"/>
      <c r="F1018" s="145"/>
      <c r="G1018" s="143"/>
      <c r="H1018" s="143"/>
      <c r="I1018" s="156"/>
      <c r="J1018" s="92">
        <f t="shared" ref="J1018:J1028" si="152">IF(G1018&gt;0,(D1018*(F1018/G1018)),0)</f>
        <v>0</v>
      </c>
      <c r="K1018" s="98">
        <f>'1 Enterprises'!R$14</f>
        <v>0</v>
      </c>
      <c r="L1018" s="94">
        <f t="shared" ref="L1018:L1028" si="153">IF(K1018&gt;0,((J1018/K1018)*I1018),0)</f>
        <v>0</v>
      </c>
    </row>
    <row r="1019" spans="2:12" ht="15" x14ac:dyDescent="0.25">
      <c r="B1019" s="31" t="s">
        <v>197</v>
      </c>
      <c r="C1019" s="277">
        <f>'2 Income Statement'!$B$20</f>
        <v>0</v>
      </c>
      <c r="D1019" s="143"/>
      <c r="E1019" s="143"/>
      <c r="F1019" s="145"/>
      <c r="G1019" s="143"/>
      <c r="H1019" s="143"/>
      <c r="I1019" s="156"/>
      <c r="J1019" s="92">
        <f t="shared" si="152"/>
        <v>0</v>
      </c>
      <c r="K1019" s="98">
        <f>'1 Enterprises'!S$14</f>
        <v>0</v>
      </c>
      <c r="L1019" s="94">
        <f t="shared" si="153"/>
        <v>0</v>
      </c>
    </row>
    <row r="1020" spans="2:12" ht="15" x14ac:dyDescent="0.25">
      <c r="B1020" s="31" t="s">
        <v>198</v>
      </c>
      <c r="C1020" s="277">
        <f>'2 Income Statement'!$B$21</f>
        <v>0</v>
      </c>
      <c r="D1020" s="143"/>
      <c r="E1020" s="143"/>
      <c r="F1020" s="145"/>
      <c r="G1020" s="143"/>
      <c r="H1020" s="143"/>
      <c r="I1020" s="156"/>
      <c r="J1020" s="92">
        <f t="shared" si="152"/>
        <v>0</v>
      </c>
      <c r="K1020" s="98">
        <f>'1 Enterprises'!T$14</f>
        <v>0</v>
      </c>
      <c r="L1020" s="94">
        <f t="shared" si="153"/>
        <v>0</v>
      </c>
    </row>
    <row r="1021" spans="2:12" ht="15" x14ac:dyDescent="0.25">
      <c r="B1021" s="31" t="s">
        <v>199</v>
      </c>
      <c r="C1021" s="277">
        <f>'2 Income Statement'!$B$22</f>
        <v>0</v>
      </c>
      <c r="D1021" s="143"/>
      <c r="E1021" s="143"/>
      <c r="F1021" s="145"/>
      <c r="G1021" s="143"/>
      <c r="H1021" s="143"/>
      <c r="I1021" s="156"/>
      <c r="J1021" s="92">
        <f t="shared" si="152"/>
        <v>0</v>
      </c>
      <c r="K1021" s="98">
        <f>'1 Enterprises'!U$14</f>
        <v>0</v>
      </c>
      <c r="L1021" s="94">
        <f t="shared" si="153"/>
        <v>0</v>
      </c>
    </row>
    <row r="1022" spans="2:12" ht="15" x14ac:dyDescent="0.25">
      <c r="B1022" s="31" t="s">
        <v>200</v>
      </c>
      <c r="C1022" s="277">
        <f>'2 Income Statement'!$B$23</f>
        <v>0</v>
      </c>
      <c r="D1022" s="143"/>
      <c r="E1022" s="143"/>
      <c r="F1022" s="145"/>
      <c r="G1022" s="143"/>
      <c r="H1022" s="143"/>
      <c r="I1022" s="156"/>
      <c r="J1022" s="92">
        <f t="shared" si="152"/>
        <v>0</v>
      </c>
      <c r="K1022" s="98">
        <f>'1 Enterprises'!V$14</f>
        <v>0</v>
      </c>
      <c r="L1022" s="94">
        <f t="shared" si="153"/>
        <v>0</v>
      </c>
    </row>
    <row r="1023" spans="2:12" ht="15" x14ac:dyDescent="0.25">
      <c r="B1023" s="31" t="s">
        <v>201</v>
      </c>
      <c r="C1023" s="277">
        <f>'2 Income Statement'!$B$24</f>
        <v>0</v>
      </c>
      <c r="D1023" s="143"/>
      <c r="E1023" s="143"/>
      <c r="F1023" s="145"/>
      <c r="G1023" s="143"/>
      <c r="H1023" s="143"/>
      <c r="I1023" s="156"/>
      <c r="J1023" s="92">
        <f t="shared" si="152"/>
        <v>0</v>
      </c>
      <c r="K1023" s="98">
        <f>'1 Enterprises'!W$14</f>
        <v>0</v>
      </c>
      <c r="L1023" s="94">
        <f t="shared" si="153"/>
        <v>0</v>
      </c>
    </row>
    <row r="1024" spans="2:12" ht="15" x14ac:dyDescent="0.25">
      <c r="B1024" s="31" t="s">
        <v>202</v>
      </c>
      <c r="C1024" s="277">
        <f>'2 Income Statement'!$B$25</f>
        <v>0</v>
      </c>
      <c r="D1024" s="143"/>
      <c r="E1024" s="143"/>
      <c r="F1024" s="145"/>
      <c r="G1024" s="143"/>
      <c r="H1024" s="143"/>
      <c r="I1024" s="156"/>
      <c r="J1024" s="92">
        <f t="shared" si="152"/>
        <v>0</v>
      </c>
      <c r="K1024" s="98">
        <f>'1 Enterprises'!X$14</f>
        <v>0</v>
      </c>
      <c r="L1024" s="94">
        <f t="shared" si="153"/>
        <v>0</v>
      </c>
    </row>
    <row r="1025" spans="2:12" ht="15" x14ac:dyDescent="0.25">
      <c r="B1025" s="31" t="s">
        <v>203</v>
      </c>
      <c r="C1025" s="277">
        <f>'2 Income Statement'!$B$26</f>
        <v>0</v>
      </c>
      <c r="D1025" s="143"/>
      <c r="E1025" s="143"/>
      <c r="F1025" s="145"/>
      <c r="G1025" s="143"/>
      <c r="H1025" s="143"/>
      <c r="I1025" s="156"/>
      <c r="J1025" s="92">
        <f t="shared" si="152"/>
        <v>0</v>
      </c>
      <c r="K1025" s="98">
        <f>'1 Enterprises'!Y$14</f>
        <v>0</v>
      </c>
      <c r="L1025" s="94">
        <f t="shared" si="153"/>
        <v>0</v>
      </c>
    </row>
    <row r="1026" spans="2:12" ht="15" x14ac:dyDescent="0.25">
      <c r="B1026" s="31" t="s">
        <v>204</v>
      </c>
      <c r="C1026" s="277">
        <f>'2 Income Statement'!$B$27</f>
        <v>0</v>
      </c>
      <c r="D1026" s="143"/>
      <c r="E1026" s="143"/>
      <c r="F1026" s="145"/>
      <c r="G1026" s="143"/>
      <c r="H1026" s="143"/>
      <c r="I1026" s="156"/>
      <c r="J1026" s="92">
        <f t="shared" si="152"/>
        <v>0</v>
      </c>
      <c r="K1026" s="98">
        <f>'1 Enterprises'!Z$14</f>
        <v>0</v>
      </c>
      <c r="L1026" s="94">
        <f t="shared" si="153"/>
        <v>0</v>
      </c>
    </row>
    <row r="1027" spans="2:12" ht="15" x14ac:dyDescent="0.25">
      <c r="B1027" s="31" t="s">
        <v>205</v>
      </c>
      <c r="C1027" s="277">
        <f>'2 Income Statement'!$B$28</f>
        <v>0</v>
      </c>
      <c r="D1027" s="143"/>
      <c r="E1027" s="143"/>
      <c r="F1027" s="145"/>
      <c r="G1027" s="143"/>
      <c r="H1027" s="143"/>
      <c r="I1027" s="156"/>
      <c r="J1027" s="92">
        <f t="shared" si="152"/>
        <v>0</v>
      </c>
      <c r="K1027" s="98">
        <f>'1 Enterprises'!AA$14</f>
        <v>0</v>
      </c>
      <c r="L1027" s="94">
        <f t="shared" si="153"/>
        <v>0</v>
      </c>
    </row>
    <row r="1028" spans="2:12" ht="15" x14ac:dyDescent="0.25">
      <c r="B1028" s="31" t="s">
        <v>206</v>
      </c>
      <c r="C1028" s="277">
        <f>'2 Income Statement'!$B$29</f>
        <v>0</v>
      </c>
      <c r="D1028" s="143"/>
      <c r="E1028" s="143"/>
      <c r="F1028" s="145"/>
      <c r="G1028" s="143"/>
      <c r="H1028" s="143"/>
      <c r="I1028" s="156"/>
      <c r="J1028" s="92">
        <f t="shared" si="152"/>
        <v>0</v>
      </c>
      <c r="K1028" s="98">
        <f>'1 Enterprises'!AB$14</f>
        <v>0</v>
      </c>
      <c r="L1028" s="94">
        <f t="shared" si="153"/>
        <v>0</v>
      </c>
    </row>
    <row r="1029" spans="2:12" x14ac:dyDescent="0.2">
      <c r="C1029" s="31"/>
    </row>
    <row r="1030" spans="2:12" ht="15" x14ac:dyDescent="0.25">
      <c r="C1030" s="285" t="s">
        <v>447</v>
      </c>
      <c r="D1030" s="286"/>
      <c r="E1030" s="286"/>
      <c r="F1030" s="286"/>
      <c r="G1030" s="286"/>
      <c r="H1030" s="286"/>
      <c r="I1030" s="286"/>
      <c r="J1030" s="286"/>
      <c r="K1030" s="286"/>
      <c r="L1030" s="287"/>
    </row>
    <row r="1031" spans="2:12" ht="15" x14ac:dyDescent="0.25">
      <c r="B1031" s="31" t="s">
        <v>62</v>
      </c>
      <c r="C1031" s="91">
        <f>'2 Income Statement'!$B$5</f>
        <v>0</v>
      </c>
      <c r="D1031" s="143"/>
      <c r="E1031" s="143"/>
      <c r="F1031" s="145"/>
      <c r="G1031" s="143"/>
      <c r="H1031" s="143"/>
      <c r="I1031" s="156"/>
      <c r="J1031" s="92">
        <f>IF(G1031&gt;0,(D1031*(F1031/G1031)),0)</f>
        <v>0</v>
      </c>
      <c r="K1031" s="93">
        <f>'1 Enterprises'!D$14</f>
        <v>0</v>
      </c>
      <c r="L1031" s="94">
        <f>IF(K1031&gt;0,((J1031/K1031)*I1031),0)</f>
        <v>0</v>
      </c>
    </row>
    <row r="1032" spans="2:12" ht="15" x14ac:dyDescent="0.25">
      <c r="B1032" s="31" t="s">
        <v>63</v>
      </c>
      <c r="C1032" s="91">
        <f>'2 Income Statement'!$B$6</f>
        <v>0</v>
      </c>
      <c r="D1032" s="143"/>
      <c r="E1032" s="143"/>
      <c r="F1032" s="145"/>
      <c r="G1032" s="143"/>
      <c r="H1032" s="143"/>
      <c r="I1032" s="156"/>
      <c r="J1032" s="92">
        <f t="shared" ref="J1032:J1043" si="154">IF(G1032&gt;0,(D1032*(F1032/G1032)),0)</f>
        <v>0</v>
      </c>
      <c r="K1032" s="97">
        <f>'1 Enterprises'!E$14</f>
        <v>0</v>
      </c>
      <c r="L1032" s="94">
        <f t="shared" ref="L1032:L1043" si="155">IF(K1032&gt;0,((J1032/K1032)*I1032),0)</f>
        <v>0</v>
      </c>
    </row>
    <row r="1033" spans="2:12" ht="15" x14ac:dyDescent="0.25">
      <c r="B1033" s="31" t="s">
        <v>64</v>
      </c>
      <c r="C1033" s="91">
        <f>'2 Income Statement'!$B$7</f>
        <v>0</v>
      </c>
      <c r="D1033" s="143"/>
      <c r="E1033" s="143"/>
      <c r="F1033" s="145"/>
      <c r="G1033" s="143"/>
      <c r="H1033" s="143"/>
      <c r="I1033" s="156"/>
      <c r="J1033" s="92">
        <f t="shared" si="154"/>
        <v>0</v>
      </c>
      <c r="K1033" s="97">
        <f>'1 Enterprises'!F$14</f>
        <v>0</v>
      </c>
      <c r="L1033" s="94">
        <f t="shared" si="155"/>
        <v>0</v>
      </c>
    </row>
    <row r="1034" spans="2:12" ht="15" x14ac:dyDescent="0.25">
      <c r="B1034" s="31" t="s">
        <v>65</v>
      </c>
      <c r="C1034" s="91">
        <f>'2 Income Statement'!$B$8</f>
        <v>0</v>
      </c>
      <c r="D1034" s="143"/>
      <c r="E1034" s="143"/>
      <c r="F1034" s="145"/>
      <c r="G1034" s="143"/>
      <c r="H1034" s="143"/>
      <c r="I1034" s="156"/>
      <c r="J1034" s="92">
        <f t="shared" si="154"/>
        <v>0</v>
      </c>
      <c r="K1034" s="97">
        <f>'1 Enterprises'!G$14</f>
        <v>0</v>
      </c>
      <c r="L1034" s="94">
        <f t="shared" si="155"/>
        <v>0</v>
      </c>
    </row>
    <row r="1035" spans="2:12" ht="15" x14ac:dyDescent="0.25">
      <c r="B1035" s="31" t="s">
        <v>66</v>
      </c>
      <c r="C1035" s="91">
        <f>'2 Income Statement'!$B$9</f>
        <v>0</v>
      </c>
      <c r="D1035" s="143"/>
      <c r="E1035" s="143"/>
      <c r="F1035" s="145"/>
      <c r="G1035" s="143"/>
      <c r="H1035" s="143"/>
      <c r="I1035" s="156"/>
      <c r="J1035" s="92">
        <f t="shared" si="154"/>
        <v>0</v>
      </c>
      <c r="K1035" s="97">
        <f>'1 Enterprises'!H$14</f>
        <v>0</v>
      </c>
      <c r="L1035" s="94">
        <f t="shared" si="155"/>
        <v>0</v>
      </c>
    </row>
    <row r="1036" spans="2:12" ht="15" x14ac:dyDescent="0.25">
      <c r="B1036" s="31" t="s">
        <v>187</v>
      </c>
      <c r="C1036" s="91">
        <f>'2 Income Statement'!$B$10</f>
        <v>0</v>
      </c>
      <c r="D1036" s="143"/>
      <c r="E1036" s="143"/>
      <c r="F1036" s="145"/>
      <c r="G1036" s="143"/>
      <c r="H1036" s="143"/>
      <c r="I1036" s="156"/>
      <c r="J1036" s="92">
        <f t="shared" si="154"/>
        <v>0</v>
      </c>
      <c r="K1036" s="97">
        <f>'1 Enterprises'!I$14</f>
        <v>0</v>
      </c>
      <c r="L1036" s="94">
        <f t="shared" si="155"/>
        <v>0</v>
      </c>
    </row>
    <row r="1037" spans="2:12" ht="15" x14ac:dyDescent="0.25">
      <c r="B1037" s="31" t="s">
        <v>188</v>
      </c>
      <c r="C1037" s="91">
        <f>'2 Income Statement'!$B$11</f>
        <v>0</v>
      </c>
      <c r="D1037" s="143"/>
      <c r="E1037" s="143"/>
      <c r="F1037" s="145"/>
      <c r="G1037" s="143"/>
      <c r="H1037" s="143"/>
      <c r="I1037" s="156"/>
      <c r="J1037" s="92">
        <f t="shared" si="154"/>
        <v>0</v>
      </c>
      <c r="K1037" s="97">
        <f>'1 Enterprises'!J$14</f>
        <v>0</v>
      </c>
      <c r="L1037" s="94">
        <f t="shared" si="155"/>
        <v>0</v>
      </c>
    </row>
    <row r="1038" spans="2:12" ht="15" x14ac:dyDescent="0.25">
      <c r="B1038" s="31" t="s">
        <v>189</v>
      </c>
      <c r="C1038" s="91">
        <f>'2 Income Statement'!$B$12</f>
        <v>0</v>
      </c>
      <c r="D1038" s="143"/>
      <c r="E1038" s="143"/>
      <c r="F1038" s="145"/>
      <c r="G1038" s="143"/>
      <c r="H1038" s="143"/>
      <c r="I1038" s="156"/>
      <c r="J1038" s="92">
        <f t="shared" si="154"/>
        <v>0</v>
      </c>
      <c r="K1038" s="98">
        <f>'1 Enterprises'!K$14</f>
        <v>0</v>
      </c>
      <c r="L1038" s="94">
        <f t="shared" si="155"/>
        <v>0</v>
      </c>
    </row>
    <row r="1039" spans="2:12" ht="15" x14ac:dyDescent="0.25">
      <c r="B1039" s="31" t="s">
        <v>190</v>
      </c>
      <c r="C1039" s="91">
        <f>'2 Income Statement'!$B$13</f>
        <v>0</v>
      </c>
      <c r="D1039" s="143"/>
      <c r="E1039" s="143"/>
      <c r="F1039" s="145"/>
      <c r="G1039" s="143"/>
      <c r="H1039" s="143"/>
      <c r="I1039" s="156"/>
      <c r="J1039" s="92">
        <f t="shared" si="154"/>
        <v>0</v>
      </c>
      <c r="K1039" s="98">
        <f>'1 Enterprises'!L$14</f>
        <v>0</v>
      </c>
      <c r="L1039" s="94">
        <f t="shared" si="155"/>
        <v>0</v>
      </c>
    </row>
    <row r="1040" spans="2:12" ht="15" x14ac:dyDescent="0.25">
      <c r="B1040" s="31" t="s">
        <v>191</v>
      </c>
      <c r="C1040" s="91">
        <f>'2 Income Statement'!$B$14</f>
        <v>0</v>
      </c>
      <c r="D1040" s="143"/>
      <c r="E1040" s="143"/>
      <c r="F1040" s="145"/>
      <c r="G1040" s="143"/>
      <c r="H1040" s="143"/>
      <c r="I1040" s="156"/>
      <c r="J1040" s="92">
        <f t="shared" si="154"/>
        <v>0</v>
      </c>
      <c r="K1040" s="98">
        <f>'1 Enterprises'!M$14</f>
        <v>0</v>
      </c>
      <c r="L1040" s="94">
        <f t="shared" si="155"/>
        <v>0</v>
      </c>
    </row>
    <row r="1041" spans="2:12" ht="15" x14ac:dyDescent="0.25">
      <c r="B1041" s="31" t="s">
        <v>192</v>
      </c>
      <c r="C1041" s="91">
        <f>'2 Income Statement'!$B$15</f>
        <v>0</v>
      </c>
      <c r="D1041" s="143"/>
      <c r="E1041" s="143"/>
      <c r="F1041" s="145"/>
      <c r="G1041" s="143"/>
      <c r="H1041" s="143"/>
      <c r="I1041" s="156"/>
      <c r="J1041" s="92">
        <f t="shared" si="154"/>
        <v>0</v>
      </c>
      <c r="K1041" s="98">
        <f>'1 Enterprises'!N$14</f>
        <v>0</v>
      </c>
      <c r="L1041" s="94">
        <f t="shared" si="155"/>
        <v>0</v>
      </c>
    </row>
    <row r="1042" spans="2:12" ht="15" x14ac:dyDescent="0.25">
      <c r="B1042" s="31" t="s">
        <v>193</v>
      </c>
      <c r="C1042" s="91">
        <f>'2 Income Statement'!$B$16</f>
        <v>0</v>
      </c>
      <c r="D1042" s="143"/>
      <c r="E1042" s="143"/>
      <c r="F1042" s="145"/>
      <c r="G1042" s="143"/>
      <c r="H1042" s="143"/>
      <c r="I1042" s="156"/>
      <c r="J1042" s="92">
        <f t="shared" si="154"/>
        <v>0</v>
      </c>
      <c r="K1042" s="98">
        <f>'1 Enterprises'!O$14</f>
        <v>0</v>
      </c>
      <c r="L1042" s="94">
        <f t="shared" si="155"/>
        <v>0</v>
      </c>
    </row>
    <row r="1043" spans="2:12" ht="15" x14ac:dyDescent="0.25">
      <c r="B1043" s="31" t="s">
        <v>194</v>
      </c>
      <c r="C1043" s="277">
        <f>'2 Income Statement'!$B$17</f>
        <v>0</v>
      </c>
      <c r="D1043" s="143"/>
      <c r="E1043" s="143"/>
      <c r="F1043" s="145"/>
      <c r="G1043" s="143"/>
      <c r="H1043" s="143"/>
      <c r="I1043" s="156"/>
      <c r="J1043" s="92">
        <f t="shared" si="154"/>
        <v>0</v>
      </c>
      <c r="K1043" s="98">
        <f>'1 Enterprises'!P$14</f>
        <v>0</v>
      </c>
      <c r="L1043" s="94">
        <f t="shared" si="155"/>
        <v>0</v>
      </c>
    </row>
    <row r="1044" spans="2:12" ht="15" x14ac:dyDescent="0.25">
      <c r="B1044" s="31" t="s">
        <v>195</v>
      </c>
      <c r="C1044" s="277">
        <f>'2 Income Statement'!$B$18</f>
        <v>0</v>
      </c>
      <c r="D1044" s="143"/>
      <c r="E1044" s="143"/>
      <c r="F1044" s="145"/>
      <c r="G1044" s="143"/>
      <c r="H1044" s="143"/>
      <c r="I1044" s="156"/>
      <c r="J1044" s="92">
        <f>IF(G1044&gt;0,(D1044*(F1044/G1044)),0)</f>
        <v>0</v>
      </c>
      <c r="K1044" s="98">
        <f>'1 Enterprises'!Q$14</f>
        <v>0</v>
      </c>
      <c r="L1044" s="94">
        <f>IF(K1044&gt;0,((J1044/K1044)*I1044),0)</f>
        <v>0</v>
      </c>
    </row>
    <row r="1045" spans="2:12" ht="15" x14ac:dyDescent="0.25">
      <c r="B1045" s="31" t="s">
        <v>196</v>
      </c>
      <c r="C1045" s="277">
        <f>'2 Income Statement'!$B$19</f>
        <v>0</v>
      </c>
      <c r="D1045" s="143"/>
      <c r="E1045" s="143"/>
      <c r="F1045" s="145"/>
      <c r="G1045" s="143"/>
      <c r="H1045" s="143"/>
      <c r="I1045" s="156"/>
      <c r="J1045" s="92">
        <f t="shared" ref="J1045:J1055" si="156">IF(G1045&gt;0,(D1045*(F1045/G1045)),0)</f>
        <v>0</v>
      </c>
      <c r="K1045" s="98">
        <f>'1 Enterprises'!R$14</f>
        <v>0</v>
      </c>
      <c r="L1045" s="94">
        <f t="shared" ref="L1045:L1055" si="157">IF(K1045&gt;0,((J1045/K1045)*I1045),0)</f>
        <v>0</v>
      </c>
    </row>
    <row r="1046" spans="2:12" ht="15" x14ac:dyDescent="0.25">
      <c r="B1046" s="31" t="s">
        <v>197</v>
      </c>
      <c r="C1046" s="277">
        <f>'2 Income Statement'!$B$20</f>
        <v>0</v>
      </c>
      <c r="D1046" s="143"/>
      <c r="E1046" s="143"/>
      <c r="F1046" s="145"/>
      <c r="G1046" s="143"/>
      <c r="H1046" s="143"/>
      <c r="I1046" s="156"/>
      <c r="J1046" s="92">
        <f t="shared" si="156"/>
        <v>0</v>
      </c>
      <c r="K1046" s="98">
        <f>'1 Enterprises'!S$14</f>
        <v>0</v>
      </c>
      <c r="L1046" s="94">
        <f t="shared" si="157"/>
        <v>0</v>
      </c>
    </row>
    <row r="1047" spans="2:12" ht="15" x14ac:dyDescent="0.25">
      <c r="B1047" s="31" t="s">
        <v>198</v>
      </c>
      <c r="C1047" s="277">
        <f>'2 Income Statement'!$B$21</f>
        <v>0</v>
      </c>
      <c r="D1047" s="143"/>
      <c r="E1047" s="143"/>
      <c r="F1047" s="145"/>
      <c r="G1047" s="143"/>
      <c r="H1047" s="143"/>
      <c r="I1047" s="156"/>
      <c r="J1047" s="92">
        <f t="shared" si="156"/>
        <v>0</v>
      </c>
      <c r="K1047" s="98">
        <f>'1 Enterprises'!T$14</f>
        <v>0</v>
      </c>
      <c r="L1047" s="94">
        <f t="shared" si="157"/>
        <v>0</v>
      </c>
    </row>
    <row r="1048" spans="2:12" ht="15" x14ac:dyDescent="0.25">
      <c r="B1048" s="31" t="s">
        <v>199</v>
      </c>
      <c r="C1048" s="277">
        <f>'2 Income Statement'!$B$22</f>
        <v>0</v>
      </c>
      <c r="D1048" s="143"/>
      <c r="E1048" s="143"/>
      <c r="F1048" s="145"/>
      <c r="G1048" s="143"/>
      <c r="H1048" s="143"/>
      <c r="I1048" s="156"/>
      <c r="J1048" s="92">
        <f t="shared" si="156"/>
        <v>0</v>
      </c>
      <c r="K1048" s="98">
        <f>'1 Enterprises'!U$14</f>
        <v>0</v>
      </c>
      <c r="L1048" s="94">
        <f t="shared" si="157"/>
        <v>0</v>
      </c>
    </row>
    <row r="1049" spans="2:12" ht="15" x14ac:dyDescent="0.25">
      <c r="B1049" s="31" t="s">
        <v>200</v>
      </c>
      <c r="C1049" s="277">
        <f>'2 Income Statement'!$B$23</f>
        <v>0</v>
      </c>
      <c r="D1049" s="143"/>
      <c r="E1049" s="143"/>
      <c r="F1049" s="145"/>
      <c r="G1049" s="143"/>
      <c r="H1049" s="143"/>
      <c r="I1049" s="156"/>
      <c r="J1049" s="92">
        <f t="shared" si="156"/>
        <v>0</v>
      </c>
      <c r="K1049" s="98">
        <f>'1 Enterprises'!V$14</f>
        <v>0</v>
      </c>
      <c r="L1049" s="94">
        <f t="shared" si="157"/>
        <v>0</v>
      </c>
    </row>
    <row r="1050" spans="2:12" ht="15" x14ac:dyDescent="0.25">
      <c r="B1050" s="31" t="s">
        <v>201</v>
      </c>
      <c r="C1050" s="277">
        <f>'2 Income Statement'!$B$24</f>
        <v>0</v>
      </c>
      <c r="D1050" s="143"/>
      <c r="E1050" s="143"/>
      <c r="F1050" s="145"/>
      <c r="G1050" s="143"/>
      <c r="H1050" s="143"/>
      <c r="I1050" s="156"/>
      <c r="J1050" s="92">
        <f t="shared" si="156"/>
        <v>0</v>
      </c>
      <c r="K1050" s="98">
        <f>'1 Enterprises'!W$14</f>
        <v>0</v>
      </c>
      <c r="L1050" s="94">
        <f t="shared" si="157"/>
        <v>0</v>
      </c>
    </row>
    <row r="1051" spans="2:12" ht="15" x14ac:dyDescent="0.25">
      <c r="B1051" s="31" t="s">
        <v>202</v>
      </c>
      <c r="C1051" s="277">
        <f>'2 Income Statement'!$B$25</f>
        <v>0</v>
      </c>
      <c r="D1051" s="143"/>
      <c r="E1051" s="143"/>
      <c r="F1051" s="145"/>
      <c r="G1051" s="143"/>
      <c r="H1051" s="143"/>
      <c r="I1051" s="156"/>
      <c r="J1051" s="92">
        <f t="shared" si="156"/>
        <v>0</v>
      </c>
      <c r="K1051" s="98">
        <f>'1 Enterprises'!X$14</f>
        <v>0</v>
      </c>
      <c r="L1051" s="94">
        <f t="shared" si="157"/>
        <v>0</v>
      </c>
    </row>
    <row r="1052" spans="2:12" ht="15" x14ac:dyDescent="0.25">
      <c r="B1052" s="31" t="s">
        <v>203</v>
      </c>
      <c r="C1052" s="277">
        <f>'2 Income Statement'!$B$26</f>
        <v>0</v>
      </c>
      <c r="D1052" s="143"/>
      <c r="E1052" s="143"/>
      <c r="F1052" s="145"/>
      <c r="G1052" s="143"/>
      <c r="H1052" s="143"/>
      <c r="I1052" s="156"/>
      <c r="J1052" s="92">
        <f t="shared" si="156"/>
        <v>0</v>
      </c>
      <c r="K1052" s="98">
        <f>'1 Enterprises'!Y$14</f>
        <v>0</v>
      </c>
      <c r="L1052" s="94">
        <f t="shared" si="157"/>
        <v>0</v>
      </c>
    </row>
    <row r="1053" spans="2:12" ht="15" x14ac:dyDescent="0.25">
      <c r="B1053" s="31" t="s">
        <v>204</v>
      </c>
      <c r="C1053" s="277">
        <f>'2 Income Statement'!$B$27</f>
        <v>0</v>
      </c>
      <c r="D1053" s="143"/>
      <c r="E1053" s="143"/>
      <c r="F1053" s="145"/>
      <c r="G1053" s="143"/>
      <c r="H1053" s="143"/>
      <c r="I1053" s="156"/>
      <c r="J1053" s="92">
        <f t="shared" si="156"/>
        <v>0</v>
      </c>
      <c r="K1053" s="98">
        <f>'1 Enterprises'!Z$14</f>
        <v>0</v>
      </c>
      <c r="L1053" s="94">
        <f t="shared" si="157"/>
        <v>0</v>
      </c>
    </row>
    <row r="1054" spans="2:12" ht="15" x14ac:dyDescent="0.25">
      <c r="B1054" s="31" t="s">
        <v>205</v>
      </c>
      <c r="C1054" s="277">
        <f>'2 Income Statement'!$B$28</f>
        <v>0</v>
      </c>
      <c r="D1054" s="143"/>
      <c r="E1054" s="143"/>
      <c r="F1054" s="145"/>
      <c r="G1054" s="143"/>
      <c r="H1054" s="143"/>
      <c r="I1054" s="156"/>
      <c r="J1054" s="92">
        <f t="shared" si="156"/>
        <v>0</v>
      </c>
      <c r="K1054" s="98">
        <f>'1 Enterprises'!AA$14</f>
        <v>0</v>
      </c>
      <c r="L1054" s="94">
        <f t="shared" si="157"/>
        <v>0</v>
      </c>
    </row>
    <row r="1055" spans="2:12" ht="15" x14ac:dyDescent="0.25">
      <c r="B1055" s="31" t="s">
        <v>206</v>
      </c>
      <c r="C1055" s="277">
        <f>'2 Income Statement'!$B$29</f>
        <v>0</v>
      </c>
      <c r="D1055" s="143"/>
      <c r="E1055" s="143"/>
      <c r="F1055" s="145"/>
      <c r="G1055" s="143"/>
      <c r="H1055" s="143"/>
      <c r="I1055" s="156"/>
      <c r="J1055" s="92">
        <f t="shared" si="156"/>
        <v>0</v>
      </c>
      <c r="K1055" s="98">
        <f>'1 Enterprises'!AB$14</f>
        <v>0</v>
      </c>
      <c r="L1055" s="94">
        <f t="shared" si="157"/>
        <v>0</v>
      </c>
    </row>
    <row r="1056" spans="2:12" x14ac:dyDescent="0.2">
      <c r="C1056" s="31"/>
    </row>
    <row r="1057" spans="2:12" ht="15" x14ac:dyDescent="0.25">
      <c r="C1057" s="285" t="s">
        <v>448</v>
      </c>
      <c r="D1057" s="286"/>
      <c r="E1057" s="286"/>
      <c r="F1057" s="286"/>
      <c r="G1057" s="286"/>
      <c r="H1057" s="286"/>
      <c r="I1057" s="286"/>
      <c r="J1057" s="286"/>
      <c r="K1057" s="286"/>
      <c r="L1057" s="287"/>
    </row>
    <row r="1058" spans="2:12" ht="15" x14ac:dyDescent="0.25">
      <c r="B1058" s="31" t="s">
        <v>62</v>
      </c>
      <c r="C1058" s="91">
        <f>'2 Income Statement'!$B$5</f>
        <v>0</v>
      </c>
      <c r="D1058" s="143"/>
      <c r="E1058" s="143"/>
      <c r="F1058" s="145"/>
      <c r="G1058" s="143"/>
      <c r="H1058" s="143"/>
      <c r="I1058" s="156"/>
      <c r="J1058" s="92">
        <f>IF(G1058&gt;0,(D1058*(F1058/G1058)),0)</f>
        <v>0</v>
      </c>
      <c r="K1058" s="93">
        <f>'1 Enterprises'!D$14</f>
        <v>0</v>
      </c>
      <c r="L1058" s="94">
        <f>IF(K1058&gt;0,((J1058/K1058)*I1058),0)</f>
        <v>0</v>
      </c>
    </row>
    <row r="1059" spans="2:12" ht="15" x14ac:dyDescent="0.25">
      <c r="B1059" s="31" t="s">
        <v>63</v>
      </c>
      <c r="C1059" s="91">
        <f>'2 Income Statement'!$B$6</f>
        <v>0</v>
      </c>
      <c r="D1059" s="143"/>
      <c r="E1059" s="143"/>
      <c r="F1059" s="145"/>
      <c r="G1059" s="143"/>
      <c r="H1059" s="143"/>
      <c r="I1059" s="156"/>
      <c r="J1059" s="92">
        <f t="shared" ref="J1059:J1070" si="158">IF(G1059&gt;0,(D1059*(F1059/G1059)),0)</f>
        <v>0</v>
      </c>
      <c r="K1059" s="97">
        <f>'1 Enterprises'!E$14</f>
        <v>0</v>
      </c>
      <c r="L1059" s="94">
        <f t="shared" ref="L1059:L1070" si="159">IF(K1059&gt;0,((J1059/K1059)*I1059),0)</f>
        <v>0</v>
      </c>
    </row>
    <row r="1060" spans="2:12" ht="15" x14ac:dyDescent="0.25">
      <c r="B1060" s="31" t="s">
        <v>64</v>
      </c>
      <c r="C1060" s="91">
        <f>'2 Income Statement'!$B$7</f>
        <v>0</v>
      </c>
      <c r="D1060" s="143"/>
      <c r="E1060" s="143"/>
      <c r="F1060" s="145"/>
      <c r="G1060" s="143"/>
      <c r="H1060" s="143"/>
      <c r="I1060" s="156"/>
      <c r="J1060" s="92">
        <f t="shared" si="158"/>
        <v>0</v>
      </c>
      <c r="K1060" s="97">
        <f>'1 Enterprises'!F$14</f>
        <v>0</v>
      </c>
      <c r="L1060" s="94">
        <f t="shared" si="159"/>
        <v>0</v>
      </c>
    </row>
    <row r="1061" spans="2:12" ht="15" x14ac:dyDescent="0.25">
      <c r="B1061" s="31" t="s">
        <v>65</v>
      </c>
      <c r="C1061" s="91">
        <f>'2 Income Statement'!$B$8</f>
        <v>0</v>
      </c>
      <c r="D1061" s="143"/>
      <c r="E1061" s="143"/>
      <c r="F1061" s="145"/>
      <c r="G1061" s="143"/>
      <c r="H1061" s="143"/>
      <c r="I1061" s="156"/>
      <c r="J1061" s="92">
        <f t="shared" si="158"/>
        <v>0</v>
      </c>
      <c r="K1061" s="97">
        <f>'1 Enterprises'!G$14</f>
        <v>0</v>
      </c>
      <c r="L1061" s="94">
        <f t="shared" si="159"/>
        <v>0</v>
      </c>
    </row>
    <row r="1062" spans="2:12" ht="15" x14ac:dyDescent="0.25">
      <c r="B1062" s="31" t="s">
        <v>66</v>
      </c>
      <c r="C1062" s="91">
        <f>'2 Income Statement'!$B$9</f>
        <v>0</v>
      </c>
      <c r="D1062" s="143"/>
      <c r="E1062" s="143"/>
      <c r="F1062" s="145"/>
      <c r="G1062" s="143"/>
      <c r="H1062" s="143"/>
      <c r="I1062" s="156"/>
      <c r="J1062" s="92">
        <f t="shared" si="158"/>
        <v>0</v>
      </c>
      <c r="K1062" s="97">
        <f>'1 Enterprises'!H$14</f>
        <v>0</v>
      </c>
      <c r="L1062" s="94">
        <f t="shared" si="159"/>
        <v>0</v>
      </c>
    </row>
    <row r="1063" spans="2:12" ht="15" x14ac:dyDescent="0.25">
      <c r="B1063" s="31" t="s">
        <v>187</v>
      </c>
      <c r="C1063" s="91">
        <f>'2 Income Statement'!$B$10</f>
        <v>0</v>
      </c>
      <c r="D1063" s="143"/>
      <c r="E1063" s="143"/>
      <c r="F1063" s="145"/>
      <c r="G1063" s="143"/>
      <c r="H1063" s="143"/>
      <c r="I1063" s="156"/>
      <c r="J1063" s="92">
        <f t="shared" si="158"/>
        <v>0</v>
      </c>
      <c r="K1063" s="97">
        <f>'1 Enterprises'!I$14</f>
        <v>0</v>
      </c>
      <c r="L1063" s="94">
        <f t="shared" si="159"/>
        <v>0</v>
      </c>
    </row>
    <row r="1064" spans="2:12" ht="15" x14ac:dyDescent="0.25">
      <c r="B1064" s="31" t="s">
        <v>188</v>
      </c>
      <c r="C1064" s="91">
        <f>'2 Income Statement'!$B$11</f>
        <v>0</v>
      </c>
      <c r="D1064" s="143"/>
      <c r="E1064" s="143"/>
      <c r="F1064" s="145"/>
      <c r="G1064" s="143"/>
      <c r="H1064" s="143"/>
      <c r="I1064" s="156"/>
      <c r="J1064" s="92">
        <f t="shared" si="158"/>
        <v>0</v>
      </c>
      <c r="K1064" s="97">
        <f>'1 Enterprises'!J$14</f>
        <v>0</v>
      </c>
      <c r="L1064" s="94">
        <f t="shared" si="159"/>
        <v>0</v>
      </c>
    </row>
    <row r="1065" spans="2:12" ht="15" x14ac:dyDescent="0.25">
      <c r="B1065" s="31" t="s">
        <v>189</v>
      </c>
      <c r="C1065" s="91">
        <f>'2 Income Statement'!$B$12</f>
        <v>0</v>
      </c>
      <c r="D1065" s="143"/>
      <c r="E1065" s="143"/>
      <c r="F1065" s="145"/>
      <c r="G1065" s="143"/>
      <c r="H1065" s="143"/>
      <c r="I1065" s="156"/>
      <c r="J1065" s="92">
        <f t="shared" si="158"/>
        <v>0</v>
      </c>
      <c r="K1065" s="98">
        <f>'1 Enterprises'!K$14</f>
        <v>0</v>
      </c>
      <c r="L1065" s="94">
        <f t="shared" si="159"/>
        <v>0</v>
      </c>
    </row>
    <row r="1066" spans="2:12" ht="15" x14ac:dyDescent="0.25">
      <c r="B1066" s="31" t="s">
        <v>190</v>
      </c>
      <c r="C1066" s="91">
        <f>'2 Income Statement'!$B$13</f>
        <v>0</v>
      </c>
      <c r="D1066" s="143"/>
      <c r="E1066" s="143"/>
      <c r="F1066" s="145"/>
      <c r="G1066" s="143"/>
      <c r="H1066" s="143"/>
      <c r="I1066" s="156"/>
      <c r="J1066" s="92">
        <f t="shared" si="158"/>
        <v>0</v>
      </c>
      <c r="K1066" s="98">
        <f>'1 Enterprises'!L$14</f>
        <v>0</v>
      </c>
      <c r="L1066" s="94">
        <f t="shared" si="159"/>
        <v>0</v>
      </c>
    </row>
    <row r="1067" spans="2:12" ht="15" x14ac:dyDescent="0.25">
      <c r="B1067" s="31" t="s">
        <v>191</v>
      </c>
      <c r="C1067" s="91">
        <f>'2 Income Statement'!$B$14</f>
        <v>0</v>
      </c>
      <c r="D1067" s="143"/>
      <c r="E1067" s="143"/>
      <c r="F1067" s="145"/>
      <c r="G1067" s="143"/>
      <c r="H1067" s="143"/>
      <c r="I1067" s="156"/>
      <c r="J1067" s="92">
        <f t="shared" si="158"/>
        <v>0</v>
      </c>
      <c r="K1067" s="98">
        <f>'1 Enterprises'!M$14</f>
        <v>0</v>
      </c>
      <c r="L1067" s="94">
        <f t="shared" si="159"/>
        <v>0</v>
      </c>
    </row>
    <row r="1068" spans="2:12" ht="15" x14ac:dyDescent="0.25">
      <c r="B1068" s="31" t="s">
        <v>192</v>
      </c>
      <c r="C1068" s="91">
        <f>'2 Income Statement'!$B$15</f>
        <v>0</v>
      </c>
      <c r="D1068" s="143"/>
      <c r="E1068" s="143"/>
      <c r="F1068" s="145"/>
      <c r="G1068" s="143"/>
      <c r="H1068" s="143"/>
      <c r="I1068" s="156"/>
      <c r="J1068" s="92">
        <f t="shared" si="158"/>
        <v>0</v>
      </c>
      <c r="K1068" s="98">
        <f>'1 Enterprises'!N$14</f>
        <v>0</v>
      </c>
      <c r="L1068" s="94">
        <f t="shared" si="159"/>
        <v>0</v>
      </c>
    </row>
    <row r="1069" spans="2:12" ht="15" x14ac:dyDescent="0.25">
      <c r="B1069" s="31" t="s">
        <v>193</v>
      </c>
      <c r="C1069" s="91">
        <f>'2 Income Statement'!$B$16</f>
        <v>0</v>
      </c>
      <c r="D1069" s="143"/>
      <c r="E1069" s="143"/>
      <c r="F1069" s="145"/>
      <c r="G1069" s="143"/>
      <c r="H1069" s="143"/>
      <c r="I1069" s="156"/>
      <c r="J1069" s="92">
        <f t="shared" si="158"/>
        <v>0</v>
      </c>
      <c r="K1069" s="98">
        <f>'1 Enterprises'!O$14</f>
        <v>0</v>
      </c>
      <c r="L1069" s="94">
        <f t="shared" si="159"/>
        <v>0</v>
      </c>
    </row>
    <row r="1070" spans="2:12" ht="15" x14ac:dyDescent="0.25">
      <c r="B1070" s="31" t="s">
        <v>194</v>
      </c>
      <c r="C1070" s="277">
        <f>'2 Income Statement'!$B$17</f>
        <v>0</v>
      </c>
      <c r="D1070" s="143"/>
      <c r="E1070" s="143"/>
      <c r="F1070" s="145"/>
      <c r="G1070" s="143"/>
      <c r="H1070" s="143"/>
      <c r="I1070" s="156"/>
      <c r="J1070" s="92">
        <f t="shared" si="158"/>
        <v>0</v>
      </c>
      <c r="K1070" s="98">
        <f>'1 Enterprises'!P$14</f>
        <v>0</v>
      </c>
      <c r="L1070" s="94">
        <f t="shared" si="159"/>
        <v>0</v>
      </c>
    </row>
    <row r="1071" spans="2:12" ht="15" x14ac:dyDescent="0.25">
      <c r="B1071" s="31" t="s">
        <v>195</v>
      </c>
      <c r="C1071" s="277">
        <f>'2 Income Statement'!$B$18</f>
        <v>0</v>
      </c>
      <c r="D1071" s="143"/>
      <c r="E1071" s="143"/>
      <c r="F1071" s="145"/>
      <c r="G1071" s="143"/>
      <c r="H1071" s="143"/>
      <c r="I1071" s="156"/>
      <c r="J1071" s="92">
        <f>IF(G1071&gt;0,(D1071*(F1071/G1071)),0)</f>
        <v>0</v>
      </c>
      <c r="K1071" s="98">
        <f>'1 Enterprises'!Q$14</f>
        <v>0</v>
      </c>
      <c r="L1071" s="94">
        <f>IF(K1071&gt;0,((J1071/K1071)*I1071),0)</f>
        <v>0</v>
      </c>
    </row>
    <row r="1072" spans="2:12" ht="15" x14ac:dyDescent="0.25">
      <c r="B1072" s="31" t="s">
        <v>196</v>
      </c>
      <c r="C1072" s="277">
        <f>'2 Income Statement'!$B$19</f>
        <v>0</v>
      </c>
      <c r="D1072" s="143"/>
      <c r="E1072" s="143"/>
      <c r="F1072" s="145"/>
      <c r="G1072" s="143"/>
      <c r="H1072" s="143"/>
      <c r="I1072" s="156"/>
      <c r="J1072" s="92">
        <f t="shared" ref="J1072:J1082" si="160">IF(G1072&gt;0,(D1072*(F1072/G1072)),0)</f>
        <v>0</v>
      </c>
      <c r="K1072" s="98">
        <f>'1 Enterprises'!R$14</f>
        <v>0</v>
      </c>
      <c r="L1072" s="94">
        <f t="shared" ref="L1072:L1082" si="161">IF(K1072&gt;0,((J1072/K1072)*I1072),0)</f>
        <v>0</v>
      </c>
    </row>
    <row r="1073" spans="2:12" ht="15" x14ac:dyDescent="0.25">
      <c r="B1073" s="31" t="s">
        <v>197</v>
      </c>
      <c r="C1073" s="277">
        <f>'2 Income Statement'!$B$20</f>
        <v>0</v>
      </c>
      <c r="D1073" s="143"/>
      <c r="E1073" s="143"/>
      <c r="F1073" s="145"/>
      <c r="G1073" s="143"/>
      <c r="H1073" s="143"/>
      <c r="I1073" s="156"/>
      <c r="J1073" s="92">
        <f t="shared" si="160"/>
        <v>0</v>
      </c>
      <c r="K1073" s="98">
        <f>'1 Enterprises'!S$14</f>
        <v>0</v>
      </c>
      <c r="L1073" s="94">
        <f t="shared" si="161"/>
        <v>0</v>
      </c>
    </row>
    <row r="1074" spans="2:12" ht="15" x14ac:dyDescent="0.25">
      <c r="B1074" s="31" t="s">
        <v>198</v>
      </c>
      <c r="C1074" s="277">
        <f>'2 Income Statement'!$B$21</f>
        <v>0</v>
      </c>
      <c r="D1074" s="143"/>
      <c r="E1074" s="143"/>
      <c r="F1074" s="145"/>
      <c r="G1074" s="143"/>
      <c r="H1074" s="143"/>
      <c r="I1074" s="156"/>
      <c r="J1074" s="92">
        <f t="shared" si="160"/>
        <v>0</v>
      </c>
      <c r="K1074" s="98">
        <f>'1 Enterprises'!T$14</f>
        <v>0</v>
      </c>
      <c r="L1074" s="94">
        <f t="shared" si="161"/>
        <v>0</v>
      </c>
    </row>
    <row r="1075" spans="2:12" ht="15" x14ac:dyDescent="0.25">
      <c r="B1075" s="31" t="s">
        <v>199</v>
      </c>
      <c r="C1075" s="277">
        <f>'2 Income Statement'!$B$22</f>
        <v>0</v>
      </c>
      <c r="D1075" s="143"/>
      <c r="E1075" s="143"/>
      <c r="F1075" s="145"/>
      <c r="G1075" s="143"/>
      <c r="H1075" s="143"/>
      <c r="I1075" s="156"/>
      <c r="J1075" s="92">
        <f t="shared" si="160"/>
        <v>0</v>
      </c>
      <c r="K1075" s="98">
        <f>'1 Enterprises'!U$14</f>
        <v>0</v>
      </c>
      <c r="L1075" s="94">
        <f t="shared" si="161"/>
        <v>0</v>
      </c>
    </row>
    <row r="1076" spans="2:12" ht="15" x14ac:dyDescent="0.25">
      <c r="B1076" s="31" t="s">
        <v>200</v>
      </c>
      <c r="C1076" s="277">
        <f>'2 Income Statement'!$B$23</f>
        <v>0</v>
      </c>
      <c r="D1076" s="143"/>
      <c r="E1076" s="143"/>
      <c r="F1076" s="145"/>
      <c r="G1076" s="143"/>
      <c r="H1076" s="143"/>
      <c r="I1076" s="156"/>
      <c r="J1076" s="92">
        <f t="shared" si="160"/>
        <v>0</v>
      </c>
      <c r="K1076" s="98">
        <f>'1 Enterprises'!V$14</f>
        <v>0</v>
      </c>
      <c r="L1076" s="94">
        <f t="shared" si="161"/>
        <v>0</v>
      </c>
    </row>
    <row r="1077" spans="2:12" ht="15" x14ac:dyDescent="0.25">
      <c r="B1077" s="31" t="s">
        <v>201</v>
      </c>
      <c r="C1077" s="277">
        <f>'2 Income Statement'!$B$24</f>
        <v>0</v>
      </c>
      <c r="D1077" s="143"/>
      <c r="E1077" s="143"/>
      <c r="F1077" s="145"/>
      <c r="G1077" s="143"/>
      <c r="H1077" s="143"/>
      <c r="I1077" s="156"/>
      <c r="J1077" s="92">
        <f t="shared" si="160"/>
        <v>0</v>
      </c>
      <c r="K1077" s="98">
        <f>'1 Enterprises'!W$14</f>
        <v>0</v>
      </c>
      <c r="L1077" s="94">
        <f t="shared" si="161"/>
        <v>0</v>
      </c>
    </row>
    <row r="1078" spans="2:12" ht="15" x14ac:dyDescent="0.25">
      <c r="B1078" s="31" t="s">
        <v>202</v>
      </c>
      <c r="C1078" s="277">
        <f>'2 Income Statement'!$B$25</f>
        <v>0</v>
      </c>
      <c r="D1078" s="143"/>
      <c r="E1078" s="143"/>
      <c r="F1078" s="145"/>
      <c r="G1078" s="143"/>
      <c r="H1078" s="143"/>
      <c r="I1078" s="156"/>
      <c r="J1078" s="92">
        <f t="shared" si="160"/>
        <v>0</v>
      </c>
      <c r="K1078" s="98">
        <f>'1 Enterprises'!X$14</f>
        <v>0</v>
      </c>
      <c r="L1078" s="94">
        <f t="shared" si="161"/>
        <v>0</v>
      </c>
    </row>
    <row r="1079" spans="2:12" ht="15" x14ac:dyDescent="0.25">
      <c r="B1079" s="31" t="s">
        <v>203</v>
      </c>
      <c r="C1079" s="277">
        <f>'2 Income Statement'!$B$26</f>
        <v>0</v>
      </c>
      <c r="D1079" s="143"/>
      <c r="E1079" s="143"/>
      <c r="F1079" s="145"/>
      <c r="G1079" s="143"/>
      <c r="H1079" s="143"/>
      <c r="I1079" s="156"/>
      <c r="J1079" s="92">
        <f t="shared" si="160"/>
        <v>0</v>
      </c>
      <c r="K1079" s="98">
        <f>'1 Enterprises'!Y$14</f>
        <v>0</v>
      </c>
      <c r="L1079" s="94">
        <f t="shared" si="161"/>
        <v>0</v>
      </c>
    </row>
    <row r="1080" spans="2:12" ht="15" x14ac:dyDescent="0.25">
      <c r="B1080" s="31" t="s">
        <v>204</v>
      </c>
      <c r="C1080" s="277">
        <f>'2 Income Statement'!$B$27</f>
        <v>0</v>
      </c>
      <c r="D1080" s="143"/>
      <c r="E1080" s="143"/>
      <c r="F1080" s="145"/>
      <c r="G1080" s="143"/>
      <c r="H1080" s="143"/>
      <c r="I1080" s="156"/>
      <c r="J1080" s="92">
        <f t="shared" si="160"/>
        <v>0</v>
      </c>
      <c r="K1080" s="98">
        <f>'1 Enterprises'!Z$14</f>
        <v>0</v>
      </c>
      <c r="L1080" s="94">
        <f t="shared" si="161"/>
        <v>0</v>
      </c>
    </row>
    <row r="1081" spans="2:12" ht="15" x14ac:dyDescent="0.25">
      <c r="B1081" s="31" t="s">
        <v>205</v>
      </c>
      <c r="C1081" s="277">
        <f>'2 Income Statement'!$B$28</f>
        <v>0</v>
      </c>
      <c r="D1081" s="143"/>
      <c r="E1081" s="143"/>
      <c r="F1081" s="145"/>
      <c r="G1081" s="143"/>
      <c r="H1081" s="143"/>
      <c r="I1081" s="156"/>
      <c r="J1081" s="92">
        <f t="shared" si="160"/>
        <v>0</v>
      </c>
      <c r="K1081" s="98">
        <f>'1 Enterprises'!AA$14</f>
        <v>0</v>
      </c>
      <c r="L1081" s="94">
        <f t="shared" si="161"/>
        <v>0</v>
      </c>
    </row>
    <row r="1082" spans="2:12" ht="15" x14ac:dyDescent="0.25">
      <c r="B1082" s="31" t="s">
        <v>206</v>
      </c>
      <c r="C1082" s="277">
        <f>'2 Income Statement'!$B$29</f>
        <v>0</v>
      </c>
      <c r="D1082" s="143"/>
      <c r="E1082" s="143"/>
      <c r="F1082" s="145"/>
      <c r="G1082" s="143"/>
      <c r="H1082" s="143"/>
      <c r="I1082" s="156"/>
      <c r="J1082" s="92">
        <f t="shared" si="160"/>
        <v>0</v>
      </c>
      <c r="K1082" s="98">
        <f>'1 Enterprises'!AB$14</f>
        <v>0</v>
      </c>
      <c r="L1082" s="94">
        <f t="shared" si="161"/>
        <v>0</v>
      </c>
    </row>
    <row r="1084" spans="2:12" ht="15" x14ac:dyDescent="0.25">
      <c r="C1084" s="285" t="s">
        <v>449</v>
      </c>
      <c r="D1084" s="286"/>
      <c r="E1084" s="286"/>
      <c r="F1084" s="286"/>
      <c r="G1084" s="286"/>
      <c r="H1084" s="286"/>
      <c r="I1084" s="286"/>
      <c r="J1084" s="286"/>
      <c r="K1084" s="286"/>
      <c r="L1084" s="287"/>
    </row>
    <row r="1085" spans="2:12" ht="15" x14ac:dyDescent="0.25">
      <c r="B1085" s="31" t="s">
        <v>62</v>
      </c>
      <c r="C1085" s="91">
        <f>'2 Income Statement'!$B$5</f>
        <v>0</v>
      </c>
      <c r="D1085" s="143"/>
      <c r="E1085" s="143"/>
      <c r="F1085" s="145"/>
      <c r="G1085" s="143"/>
      <c r="H1085" s="143"/>
      <c r="I1085" s="156"/>
      <c r="J1085" s="92">
        <f>IF(G1085&gt;0,(D1085*(F1085/G1085)),0)</f>
        <v>0</v>
      </c>
      <c r="K1085" s="93">
        <f>'1 Enterprises'!D$14</f>
        <v>0</v>
      </c>
      <c r="L1085" s="94">
        <f t="shared" ref="L1085:L1097" si="162">IF(K1085&gt;0,((J1085/K1085)*I1085),0)</f>
        <v>0</v>
      </c>
    </row>
    <row r="1086" spans="2:12" ht="15" x14ac:dyDescent="0.25">
      <c r="B1086" s="31" t="s">
        <v>63</v>
      </c>
      <c r="C1086" s="91">
        <f>'2 Income Statement'!$B$6</f>
        <v>0</v>
      </c>
      <c r="D1086" s="143"/>
      <c r="E1086" s="143"/>
      <c r="F1086" s="145"/>
      <c r="G1086" s="143"/>
      <c r="H1086" s="143"/>
      <c r="I1086" s="156"/>
      <c r="J1086" s="92">
        <f t="shared" ref="J1086:J1097" si="163">IF(G1086&gt;0,(D1086*(F1086/G1086)),0)</f>
        <v>0</v>
      </c>
      <c r="K1086" s="97">
        <f>'1 Enterprises'!E$14</f>
        <v>0</v>
      </c>
      <c r="L1086" s="94">
        <f t="shared" si="162"/>
        <v>0</v>
      </c>
    </row>
    <row r="1087" spans="2:12" ht="15" x14ac:dyDescent="0.25">
      <c r="B1087" s="31" t="s">
        <v>64</v>
      </c>
      <c r="C1087" s="91">
        <f>'2 Income Statement'!$B$7</f>
        <v>0</v>
      </c>
      <c r="D1087" s="143"/>
      <c r="E1087" s="143"/>
      <c r="F1087" s="145"/>
      <c r="G1087" s="143"/>
      <c r="H1087" s="143"/>
      <c r="I1087" s="156"/>
      <c r="J1087" s="92">
        <f t="shared" si="163"/>
        <v>0</v>
      </c>
      <c r="K1087" s="97">
        <f>'1 Enterprises'!F$14</f>
        <v>0</v>
      </c>
      <c r="L1087" s="94">
        <f t="shared" si="162"/>
        <v>0</v>
      </c>
    </row>
    <row r="1088" spans="2:12" ht="15" x14ac:dyDescent="0.25">
      <c r="B1088" s="31" t="s">
        <v>65</v>
      </c>
      <c r="C1088" s="91">
        <f>'2 Income Statement'!$B$8</f>
        <v>0</v>
      </c>
      <c r="D1088" s="143"/>
      <c r="E1088" s="143"/>
      <c r="F1088" s="145"/>
      <c r="G1088" s="143"/>
      <c r="H1088" s="143"/>
      <c r="I1088" s="156"/>
      <c r="J1088" s="92">
        <f t="shared" si="163"/>
        <v>0</v>
      </c>
      <c r="K1088" s="97">
        <f>'1 Enterprises'!G$14</f>
        <v>0</v>
      </c>
      <c r="L1088" s="94">
        <f t="shared" si="162"/>
        <v>0</v>
      </c>
    </row>
    <row r="1089" spans="2:12" ht="15" x14ac:dyDescent="0.25">
      <c r="B1089" s="31" t="s">
        <v>66</v>
      </c>
      <c r="C1089" s="91">
        <f>'2 Income Statement'!$B$9</f>
        <v>0</v>
      </c>
      <c r="D1089" s="143"/>
      <c r="E1089" s="143"/>
      <c r="F1089" s="145"/>
      <c r="G1089" s="143"/>
      <c r="H1089" s="143"/>
      <c r="I1089" s="156"/>
      <c r="J1089" s="92">
        <f t="shared" si="163"/>
        <v>0</v>
      </c>
      <c r="K1089" s="97">
        <f>'1 Enterprises'!H$14</f>
        <v>0</v>
      </c>
      <c r="L1089" s="94">
        <f t="shared" si="162"/>
        <v>0</v>
      </c>
    </row>
    <row r="1090" spans="2:12" ht="15" x14ac:dyDescent="0.25">
      <c r="B1090" s="31" t="s">
        <v>187</v>
      </c>
      <c r="C1090" s="91">
        <f>'2 Income Statement'!$B$10</f>
        <v>0</v>
      </c>
      <c r="D1090" s="143"/>
      <c r="E1090" s="143"/>
      <c r="F1090" s="145"/>
      <c r="G1090" s="143"/>
      <c r="H1090" s="143"/>
      <c r="I1090" s="156"/>
      <c r="J1090" s="92">
        <f t="shared" si="163"/>
        <v>0</v>
      </c>
      <c r="K1090" s="97">
        <f>'1 Enterprises'!I$14</f>
        <v>0</v>
      </c>
      <c r="L1090" s="94">
        <f t="shared" si="162"/>
        <v>0</v>
      </c>
    </row>
    <row r="1091" spans="2:12" ht="15" x14ac:dyDescent="0.25">
      <c r="B1091" s="31" t="s">
        <v>188</v>
      </c>
      <c r="C1091" s="91">
        <f>'2 Income Statement'!$B$11</f>
        <v>0</v>
      </c>
      <c r="D1091" s="143"/>
      <c r="E1091" s="143"/>
      <c r="F1091" s="145"/>
      <c r="G1091" s="143"/>
      <c r="H1091" s="143"/>
      <c r="I1091" s="156"/>
      <c r="J1091" s="92">
        <f t="shared" si="163"/>
        <v>0</v>
      </c>
      <c r="K1091" s="97">
        <f>'1 Enterprises'!J$14</f>
        <v>0</v>
      </c>
      <c r="L1091" s="94">
        <f t="shared" si="162"/>
        <v>0</v>
      </c>
    </row>
    <row r="1092" spans="2:12" ht="15" x14ac:dyDescent="0.25">
      <c r="B1092" s="31" t="s">
        <v>189</v>
      </c>
      <c r="C1092" s="91">
        <f>'2 Income Statement'!$B$12</f>
        <v>0</v>
      </c>
      <c r="D1092" s="143"/>
      <c r="E1092" s="143"/>
      <c r="F1092" s="145"/>
      <c r="G1092" s="143"/>
      <c r="H1092" s="143"/>
      <c r="I1092" s="156"/>
      <c r="J1092" s="92">
        <f t="shared" si="163"/>
        <v>0</v>
      </c>
      <c r="K1092" s="98">
        <f>'1 Enterprises'!K$14</f>
        <v>0</v>
      </c>
      <c r="L1092" s="94">
        <f t="shared" si="162"/>
        <v>0</v>
      </c>
    </row>
    <row r="1093" spans="2:12" ht="15" x14ac:dyDescent="0.25">
      <c r="B1093" s="31" t="s">
        <v>190</v>
      </c>
      <c r="C1093" s="91">
        <f>'2 Income Statement'!$B$13</f>
        <v>0</v>
      </c>
      <c r="D1093" s="143"/>
      <c r="E1093" s="143"/>
      <c r="F1093" s="145"/>
      <c r="G1093" s="143"/>
      <c r="H1093" s="143"/>
      <c r="I1093" s="156"/>
      <c r="J1093" s="92">
        <f t="shared" si="163"/>
        <v>0</v>
      </c>
      <c r="K1093" s="98">
        <f>'1 Enterprises'!L$14</f>
        <v>0</v>
      </c>
      <c r="L1093" s="94">
        <f t="shared" si="162"/>
        <v>0</v>
      </c>
    </row>
    <row r="1094" spans="2:12" ht="15" x14ac:dyDescent="0.25">
      <c r="B1094" s="31" t="s">
        <v>191</v>
      </c>
      <c r="C1094" s="91">
        <f>'2 Income Statement'!$B$14</f>
        <v>0</v>
      </c>
      <c r="D1094" s="143"/>
      <c r="E1094" s="143"/>
      <c r="F1094" s="145"/>
      <c r="G1094" s="143"/>
      <c r="H1094" s="143"/>
      <c r="I1094" s="156"/>
      <c r="J1094" s="92">
        <f t="shared" si="163"/>
        <v>0</v>
      </c>
      <c r="K1094" s="98">
        <f>'1 Enterprises'!M$14</f>
        <v>0</v>
      </c>
      <c r="L1094" s="94">
        <f t="shared" si="162"/>
        <v>0</v>
      </c>
    </row>
    <row r="1095" spans="2:12" ht="15" x14ac:dyDescent="0.25">
      <c r="B1095" s="31" t="s">
        <v>192</v>
      </c>
      <c r="C1095" s="91">
        <f>'2 Income Statement'!$B$15</f>
        <v>0</v>
      </c>
      <c r="D1095" s="143"/>
      <c r="E1095" s="143"/>
      <c r="F1095" s="145"/>
      <c r="G1095" s="143"/>
      <c r="H1095" s="143"/>
      <c r="I1095" s="156"/>
      <c r="J1095" s="92">
        <f t="shared" si="163"/>
        <v>0</v>
      </c>
      <c r="K1095" s="98">
        <f>'1 Enterprises'!N$14</f>
        <v>0</v>
      </c>
      <c r="L1095" s="94">
        <f t="shared" si="162"/>
        <v>0</v>
      </c>
    </row>
    <row r="1096" spans="2:12" ht="15" x14ac:dyDescent="0.25">
      <c r="B1096" s="31" t="s">
        <v>193</v>
      </c>
      <c r="C1096" s="91">
        <f>'2 Income Statement'!$B$16</f>
        <v>0</v>
      </c>
      <c r="D1096" s="143"/>
      <c r="E1096" s="143"/>
      <c r="F1096" s="145"/>
      <c r="G1096" s="143"/>
      <c r="H1096" s="143"/>
      <c r="I1096" s="156"/>
      <c r="J1096" s="92">
        <f t="shared" si="163"/>
        <v>0</v>
      </c>
      <c r="K1096" s="98">
        <f>'1 Enterprises'!O$14</f>
        <v>0</v>
      </c>
      <c r="L1096" s="94">
        <f t="shared" si="162"/>
        <v>0</v>
      </c>
    </row>
    <row r="1097" spans="2:12" ht="15" x14ac:dyDescent="0.25">
      <c r="B1097" s="31" t="s">
        <v>194</v>
      </c>
      <c r="C1097" s="277">
        <f>'2 Income Statement'!$B$17</f>
        <v>0</v>
      </c>
      <c r="D1097" s="143"/>
      <c r="E1097" s="143"/>
      <c r="F1097" s="145"/>
      <c r="G1097" s="143"/>
      <c r="H1097" s="143"/>
      <c r="I1097" s="156"/>
      <c r="J1097" s="92">
        <f t="shared" si="163"/>
        <v>0</v>
      </c>
      <c r="K1097" s="98">
        <f>'1 Enterprises'!P$14</f>
        <v>0</v>
      </c>
      <c r="L1097" s="94">
        <f t="shared" si="162"/>
        <v>0</v>
      </c>
    </row>
    <row r="1098" spans="2:12" ht="15" x14ac:dyDescent="0.25">
      <c r="B1098" s="31" t="s">
        <v>195</v>
      </c>
      <c r="C1098" s="277">
        <f>'2 Income Statement'!$B$18</f>
        <v>0</v>
      </c>
      <c r="D1098" s="143"/>
      <c r="E1098" s="143"/>
      <c r="F1098" s="145"/>
      <c r="G1098" s="143"/>
      <c r="H1098" s="143"/>
      <c r="I1098" s="156"/>
      <c r="J1098" s="92">
        <f>IF(G1098&gt;0,(D1098*(F1098/G1098)),0)</f>
        <v>0</v>
      </c>
      <c r="K1098" s="98">
        <f>'1 Enterprises'!Q$14</f>
        <v>0</v>
      </c>
      <c r="L1098" s="94">
        <f>IF(K1098&gt;0,((J1098/K1098)*I1098),0)</f>
        <v>0</v>
      </c>
    </row>
    <row r="1099" spans="2:12" ht="15" x14ac:dyDescent="0.25">
      <c r="B1099" s="31" t="s">
        <v>196</v>
      </c>
      <c r="C1099" s="277">
        <f>'2 Income Statement'!$B$19</f>
        <v>0</v>
      </c>
      <c r="D1099" s="143"/>
      <c r="E1099" s="143"/>
      <c r="F1099" s="145"/>
      <c r="G1099" s="143"/>
      <c r="H1099" s="143"/>
      <c r="I1099" s="156"/>
      <c r="J1099" s="92">
        <f t="shared" ref="J1099:J1109" si="164">IF(G1099&gt;0,(D1099*(F1099/G1099)),0)</f>
        <v>0</v>
      </c>
      <c r="K1099" s="98">
        <f>'1 Enterprises'!R$14</f>
        <v>0</v>
      </c>
      <c r="L1099" s="94">
        <f t="shared" ref="L1099:L1109" si="165">IF(K1099&gt;0,((J1099/K1099)*I1099),0)</f>
        <v>0</v>
      </c>
    </row>
    <row r="1100" spans="2:12" ht="15" x14ac:dyDescent="0.25">
      <c r="B1100" s="31" t="s">
        <v>197</v>
      </c>
      <c r="C1100" s="277">
        <f>'2 Income Statement'!$B$20</f>
        <v>0</v>
      </c>
      <c r="D1100" s="143"/>
      <c r="E1100" s="143"/>
      <c r="F1100" s="145"/>
      <c r="G1100" s="143"/>
      <c r="H1100" s="143"/>
      <c r="I1100" s="156"/>
      <c r="J1100" s="92">
        <f t="shared" si="164"/>
        <v>0</v>
      </c>
      <c r="K1100" s="98">
        <f>'1 Enterprises'!S$14</f>
        <v>0</v>
      </c>
      <c r="L1100" s="94">
        <f t="shared" si="165"/>
        <v>0</v>
      </c>
    </row>
    <row r="1101" spans="2:12" ht="15" x14ac:dyDescent="0.25">
      <c r="B1101" s="31" t="s">
        <v>198</v>
      </c>
      <c r="C1101" s="277">
        <f>'2 Income Statement'!$B$21</f>
        <v>0</v>
      </c>
      <c r="D1101" s="143"/>
      <c r="E1101" s="143"/>
      <c r="F1101" s="145"/>
      <c r="G1101" s="143"/>
      <c r="H1101" s="143"/>
      <c r="I1101" s="156"/>
      <c r="J1101" s="92">
        <f t="shared" si="164"/>
        <v>0</v>
      </c>
      <c r="K1101" s="98">
        <f>'1 Enterprises'!T$14</f>
        <v>0</v>
      </c>
      <c r="L1101" s="94">
        <f t="shared" si="165"/>
        <v>0</v>
      </c>
    </row>
    <row r="1102" spans="2:12" ht="15" x14ac:dyDescent="0.25">
      <c r="B1102" s="31" t="s">
        <v>199</v>
      </c>
      <c r="C1102" s="277">
        <f>'2 Income Statement'!$B$22</f>
        <v>0</v>
      </c>
      <c r="D1102" s="143"/>
      <c r="E1102" s="143"/>
      <c r="F1102" s="145"/>
      <c r="G1102" s="143"/>
      <c r="H1102" s="143"/>
      <c r="I1102" s="156"/>
      <c r="J1102" s="92">
        <f t="shared" si="164"/>
        <v>0</v>
      </c>
      <c r="K1102" s="98">
        <f>'1 Enterprises'!U$14</f>
        <v>0</v>
      </c>
      <c r="L1102" s="94">
        <f t="shared" si="165"/>
        <v>0</v>
      </c>
    </row>
    <row r="1103" spans="2:12" ht="15" x14ac:dyDescent="0.25">
      <c r="B1103" s="31" t="s">
        <v>200</v>
      </c>
      <c r="C1103" s="277">
        <f>'2 Income Statement'!$B$23</f>
        <v>0</v>
      </c>
      <c r="D1103" s="143"/>
      <c r="E1103" s="143"/>
      <c r="F1103" s="145"/>
      <c r="G1103" s="143"/>
      <c r="H1103" s="143"/>
      <c r="I1103" s="156"/>
      <c r="J1103" s="92">
        <f t="shared" si="164"/>
        <v>0</v>
      </c>
      <c r="K1103" s="98">
        <f>'1 Enterprises'!V$14</f>
        <v>0</v>
      </c>
      <c r="L1103" s="94">
        <f t="shared" si="165"/>
        <v>0</v>
      </c>
    </row>
    <row r="1104" spans="2:12" ht="15" x14ac:dyDescent="0.25">
      <c r="B1104" s="31" t="s">
        <v>201</v>
      </c>
      <c r="C1104" s="277">
        <f>'2 Income Statement'!$B$24</f>
        <v>0</v>
      </c>
      <c r="D1104" s="143"/>
      <c r="E1104" s="143"/>
      <c r="F1104" s="145"/>
      <c r="G1104" s="143"/>
      <c r="H1104" s="143"/>
      <c r="I1104" s="156"/>
      <c r="J1104" s="92">
        <f t="shared" si="164"/>
        <v>0</v>
      </c>
      <c r="K1104" s="98">
        <f>'1 Enterprises'!W$14</f>
        <v>0</v>
      </c>
      <c r="L1104" s="94">
        <f t="shared" si="165"/>
        <v>0</v>
      </c>
    </row>
    <row r="1105" spans="2:12" ht="15" x14ac:dyDescent="0.25">
      <c r="B1105" s="31" t="s">
        <v>202</v>
      </c>
      <c r="C1105" s="277">
        <f>'2 Income Statement'!$B$25</f>
        <v>0</v>
      </c>
      <c r="D1105" s="143"/>
      <c r="E1105" s="143"/>
      <c r="F1105" s="145"/>
      <c r="G1105" s="143"/>
      <c r="H1105" s="143"/>
      <c r="I1105" s="156"/>
      <c r="J1105" s="92">
        <f t="shared" si="164"/>
        <v>0</v>
      </c>
      <c r="K1105" s="98">
        <f>'1 Enterprises'!X$14</f>
        <v>0</v>
      </c>
      <c r="L1105" s="94">
        <f t="shared" si="165"/>
        <v>0</v>
      </c>
    </row>
    <row r="1106" spans="2:12" ht="15" x14ac:dyDescent="0.25">
      <c r="B1106" s="31" t="s">
        <v>203</v>
      </c>
      <c r="C1106" s="277">
        <f>'2 Income Statement'!$B$26</f>
        <v>0</v>
      </c>
      <c r="D1106" s="143"/>
      <c r="E1106" s="143"/>
      <c r="F1106" s="145"/>
      <c r="G1106" s="143"/>
      <c r="H1106" s="143"/>
      <c r="I1106" s="156"/>
      <c r="J1106" s="92">
        <f t="shared" si="164"/>
        <v>0</v>
      </c>
      <c r="K1106" s="98">
        <f>'1 Enterprises'!Y$14</f>
        <v>0</v>
      </c>
      <c r="L1106" s="94">
        <f t="shared" si="165"/>
        <v>0</v>
      </c>
    </row>
    <row r="1107" spans="2:12" ht="15" x14ac:dyDescent="0.25">
      <c r="B1107" s="31" t="s">
        <v>204</v>
      </c>
      <c r="C1107" s="277">
        <f>'2 Income Statement'!$B$27</f>
        <v>0</v>
      </c>
      <c r="D1107" s="143"/>
      <c r="E1107" s="143"/>
      <c r="F1107" s="145"/>
      <c r="G1107" s="143"/>
      <c r="H1107" s="143"/>
      <c r="I1107" s="156"/>
      <c r="J1107" s="92">
        <f t="shared" si="164"/>
        <v>0</v>
      </c>
      <c r="K1107" s="98">
        <f>'1 Enterprises'!Z$14</f>
        <v>0</v>
      </c>
      <c r="L1107" s="94">
        <f t="shared" si="165"/>
        <v>0</v>
      </c>
    </row>
    <row r="1108" spans="2:12" ht="15" x14ac:dyDescent="0.25">
      <c r="B1108" s="31" t="s">
        <v>205</v>
      </c>
      <c r="C1108" s="277">
        <f>'2 Income Statement'!$B$28</f>
        <v>0</v>
      </c>
      <c r="D1108" s="143"/>
      <c r="E1108" s="143"/>
      <c r="F1108" s="145"/>
      <c r="G1108" s="143"/>
      <c r="H1108" s="143"/>
      <c r="I1108" s="156"/>
      <c r="J1108" s="92">
        <f t="shared" si="164"/>
        <v>0</v>
      </c>
      <c r="K1108" s="98">
        <f>'1 Enterprises'!AA$14</f>
        <v>0</v>
      </c>
      <c r="L1108" s="94">
        <f t="shared" si="165"/>
        <v>0</v>
      </c>
    </row>
    <row r="1109" spans="2:12" ht="15" x14ac:dyDescent="0.25">
      <c r="B1109" s="31" t="s">
        <v>206</v>
      </c>
      <c r="C1109" s="277">
        <f>'2 Income Statement'!$B$29</f>
        <v>0</v>
      </c>
      <c r="D1109" s="143"/>
      <c r="E1109" s="143"/>
      <c r="F1109" s="145"/>
      <c r="G1109" s="143"/>
      <c r="H1109" s="143"/>
      <c r="I1109" s="156"/>
      <c r="J1109" s="92">
        <f t="shared" si="164"/>
        <v>0</v>
      </c>
      <c r="K1109" s="98">
        <f>'1 Enterprises'!AB$14</f>
        <v>0</v>
      </c>
      <c r="L1109" s="94">
        <f t="shared" si="165"/>
        <v>0</v>
      </c>
    </row>
    <row r="1111" spans="2:12" ht="15" x14ac:dyDescent="0.25">
      <c r="C1111" s="285" t="s">
        <v>450</v>
      </c>
      <c r="D1111" s="286"/>
      <c r="E1111" s="286"/>
      <c r="F1111" s="286"/>
      <c r="G1111" s="286"/>
      <c r="H1111" s="286"/>
      <c r="I1111" s="286"/>
      <c r="J1111" s="286"/>
      <c r="K1111" s="286"/>
      <c r="L1111" s="287"/>
    </row>
    <row r="1112" spans="2:12" ht="15" x14ac:dyDescent="0.25">
      <c r="B1112" s="31" t="s">
        <v>62</v>
      </c>
      <c r="C1112" s="91">
        <f>'2 Income Statement'!$B$5</f>
        <v>0</v>
      </c>
      <c r="D1112" s="143"/>
      <c r="E1112" s="143"/>
      <c r="F1112" s="145"/>
      <c r="G1112" s="143"/>
      <c r="H1112" s="143"/>
      <c r="I1112" s="156"/>
      <c r="J1112" s="92">
        <f>IF(G1112&gt;0,(D1112*(F1112/G1112)),0)</f>
        <v>0</v>
      </c>
      <c r="K1112" s="93">
        <f>'1 Enterprises'!D$14</f>
        <v>0</v>
      </c>
      <c r="L1112" s="94">
        <f t="shared" ref="L1112:L1124" si="166">IF(K1112&gt;0,((J1112/K1112)*I1112),0)</f>
        <v>0</v>
      </c>
    </row>
    <row r="1113" spans="2:12" ht="15" x14ac:dyDescent="0.25">
      <c r="B1113" s="31" t="s">
        <v>63</v>
      </c>
      <c r="C1113" s="91">
        <f>'2 Income Statement'!$B$6</f>
        <v>0</v>
      </c>
      <c r="D1113" s="143"/>
      <c r="E1113" s="143"/>
      <c r="F1113" s="145"/>
      <c r="G1113" s="143"/>
      <c r="H1113" s="143"/>
      <c r="I1113" s="156"/>
      <c r="J1113" s="92">
        <f t="shared" ref="J1113:J1124" si="167">IF(G1113&gt;0,(D1113*(F1113/G1113)),0)</f>
        <v>0</v>
      </c>
      <c r="K1113" s="97">
        <f>'1 Enterprises'!E$14</f>
        <v>0</v>
      </c>
      <c r="L1113" s="94">
        <f t="shared" si="166"/>
        <v>0</v>
      </c>
    </row>
    <row r="1114" spans="2:12" ht="15" x14ac:dyDescent="0.25">
      <c r="B1114" s="31" t="s">
        <v>64</v>
      </c>
      <c r="C1114" s="91">
        <f>'2 Income Statement'!$B$7</f>
        <v>0</v>
      </c>
      <c r="D1114" s="143"/>
      <c r="E1114" s="143"/>
      <c r="F1114" s="145"/>
      <c r="G1114" s="143"/>
      <c r="H1114" s="143"/>
      <c r="I1114" s="156"/>
      <c r="J1114" s="92">
        <f t="shared" si="167"/>
        <v>0</v>
      </c>
      <c r="K1114" s="97">
        <f>'1 Enterprises'!F$14</f>
        <v>0</v>
      </c>
      <c r="L1114" s="94">
        <f t="shared" si="166"/>
        <v>0</v>
      </c>
    </row>
    <row r="1115" spans="2:12" ht="15" x14ac:dyDescent="0.25">
      <c r="B1115" s="31" t="s">
        <v>65</v>
      </c>
      <c r="C1115" s="91">
        <f>'2 Income Statement'!$B$8</f>
        <v>0</v>
      </c>
      <c r="D1115" s="143"/>
      <c r="E1115" s="143"/>
      <c r="F1115" s="145"/>
      <c r="G1115" s="143"/>
      <c r="H1115" s="143"/>
      <c r="I1115" s="156"/>
      <c r="J1115" s="92">
        <f t="shared" si="167"/>
        <v>0</v>
      </c>
      <c r="K1115" s="97">
        <f>'1 Enterprises'!G$14</f>
        <v>0</v>
      </c>
      <c r="L1115" s="94">
        <f t="shared" si="166"/>
        <v>0</v>
      </c>
    </row>
    <row r="1116" spans="2:12" ht="15" x14ac:dyDescent="0.25">
      <c r="B1116" s="31" t="s">
        <v>66</v>
      </c>
      <c r="C1116" s="91">
        <f>'2 Income Statement'!$B$9</f>
        <v>0</v>
      </c>
      <c r="D1116" s="143"/>
      <c r="E1116" s="143"/>
      <c r="F1116" s="145"/>
      <c r="G1116" s="143"/>
      <c r="H1116" s="143"/>
      <c r="I1116" s="156"/>
      <c r="J1116" s="92">
        <f t="shared" si="167"/>
        <v>0</v>
      </c>
      <c r="K1116" s="97">
        <f>'1 Enterprises'!H$14</f>
        <v>0</v>
      </c>
      <c r="L1116" s="94">
        <f t="shared" si="166"/>
        <v>0</v>
      </c>
    </row>
    <row r="1117" spans="2:12" ht="15" x14ac:dyDescent="0.25">
      <c r="B1117" s="31" t="s">
        <v>187</v>
      </c>
      <c r="C1117" s="91">
        <f>'2 Income Statement'!$B$10</f>
        <v>0</v>
      </c>
      <c r="D1117" s="143"/>
      <c r="E1117" s="143"/>
      <c r="F1117" s="145"/>
      <c r="G1117" s="143"/>
      <c r="H1117" s="143"/>
      <c r="I1117" s="156"/>
      <c r="J1117" s="92">
        <f t="shared" si="167"/>
        <v>0</v>
      </c>
      <c r="K1117" s="97">
        <f>'1 Enterprises'!I$14</f>
        <v>0</v>
      </c>
      <c r="L1117" s="94">
        <f t="shared" si="166"/>
        <v>0</v>
      </c>
    </row>
    <row r="1118" spans="2:12" ht="15" x14ac:dyDescent="0.25">
      <c r="B1118" s="31" t="s">
        <v>188</v>
      </c>
      <c r="C1118" s="91">
        <f>'2 Income Statement'!$B$11</f>
        <v>0</v>
      </c>
      <c r="D1118" s="143"/>
      <c r="E1118" s="143"/>
      <c r="F1118" s="145"/>
      <c r="G1118" s="143"/>
      <c r="H1118" s="143"/>
      <c r="I1118" s="156"/>
      <c r="J1118" s="92">
        <f t="shared" si="167"/>
        <v>0</v>
      </c>
      <c r="K1118" s="97">
        <f>'1 Enterprises'!J$14</f>
        <v>0</v>
      </c>
      <c r="L1118" s="94">
        <f t="shared" si="166"/>
        <v>0</v>
      </c>
    </row>
    <row r="1119" spans="2:12" ht="15" x14ac:dyDescent="0.25">
      <c r="B1119" s="31" t="s">
        <v>189</v>
      </c>
      <c r="C1119" s="91">
        <f>'2 Income Statement'!$B$12</f>
        <v>0</v>
      </c>
      <c r="D1119" s="143"/>
      <c r="E1119" s="143"/>
      <c r="F1119" s="145"/>
      <c r="G1119" s="143"/>
      <c r="H1119" s="143"/>
      <c r="I1119" s="156"/>
      <c r="J1119" s="92">
        <f t="shared" si="167"/>
        <v>0</v>
      </c>
      <c r="K1119" s="98">
        <f>'1 Enterprises'!K$14</f>
        <v>0</v>
      </c>
      <c r="L1119" s="94">
        <f t="shared" si="166"/>
        <v>0</v>
      </c>
    </row>
    <row r="1120" spans="2:12" ht="15" x14ac:dyDescent="0.25">
      <c r="B1120" s="31" t="s">
        <v>190</v>
      </c>
      <c r="C1120" s="91">
        <f>'2 Income Statement'!$B$13</f>
        <v>0</v>
      </c>
      <c r="D1120" s="143"/>
      <c r="E1120" s="143"/>
      <c r="F1120" s="145"/>
      <c r="G1120" s="143"/>
      <c r="H1120" s="143"/>
      <c r="I1120" s="156"/>
      <c r="J1120" s="92">
        <f t="shared" si="167"/>
        <v>0</v>
      </c>
      <c r="K1120" s="98">
        <f>'1 Enterprises'!L$14</f>
        <v>0</v>
      </c>
      <c r="L1120" s="94">
        <f t="shared" si="166"/>
        <v>0</v>
      </c>
    </row>
    <row r="1121" spans="2:12" ht="15" x14ac:dyDescent="0.25">
      <c r="B1121" s="31" t="s">
        <v>191</v>
      </c>
      <c r="C1121" s="91">
        <f>'2 Income Statement'!$B$14</f>
        <v>0</v>
      </c>
      <c r="D1121" s="143"/>
      <c r="E1121" s="143"/>
      <c r="F1121" s="145"/>
      <c r="G1121" s="143"/>
      <c r="H1121" s="143"/>
      <c r="I1121" s="156"/>
      <c r="J1121" s="92">
        <f t="shared" si="167"/>
        <v>0</v>
      </c>
      <c r="K1121" s="98">
        <f>'1 Enterprises'!M$14</f>
        <v>0</v>
      </c>
      <c r="L1121" s="94">
        <f t="shared" si="166"/>
        <v>0</v>
      </c>
    </row>
    <row r="1122" spans="2:12" ht="15" x14ac:dyDescent="0.25">
      <c r="B1122" s="31" t="s">
        <v>192</v>
      </c>
      <c r="C1122" s="91">
        <f>'2 Income Statement'!$B$15</f>
        <v>0</v>
      </c>
      <c r="D1122" s="143"/>
      <c r="E1122" s="143"/>
      <c r="F1122" s="145"/>
      <c r="G1122" s="143"/>
      <c r="H1122" s="143"/>
      <c r="I1122" s="156"/>
      <c r="J1122" s="92">
        <f t="shared" si="167"/>
        <v>0</v>
      </c>
      <c r="K1122" s="98">
        <f>'1 Enterprises'!N$14</f>
        <v>0</v>
      </c>
      <c r="L1122" s="94">
        <f t="shared" si="166"/>
        <v>0</v>
      </c>
    </row>
    <row r="1123" spans="2:12" ht="15" x14ac:dyDescent="0.25">
      <c r="B1123" s="31" t="s">
        <v>193</v>
      </c>
      <c r="C1123" s="91">
        <f>'2 Income Statement'!$B$16</f>
        <v>0</v>
      </c>
      <c r="D1123" s="143"/>
      <c r="E1123" s="143"/>
      <c r="F1123" s="145"/>
      <c r="G1123" s="143"/>
      <c r="H1123" s="143"/>
      <c r="I1123" s="156"/>
      <c r="J1123" s="92">
        <f t="shared" si="167"/>
        <v>0</v>
      </c>
      <c r="K1123" s="98">
        <f>'1 Enterprises'!O$14</f>
        <v>0</v>
      </c>
      <c r="L1123" s="94">
        <f t="shared" si="166"/>
        <v>0</v>
      </c>
    </row>
    <row r="1124" spans="2:12" ht="15" x14ac:dyDescent="0.25">
      <c r="B1124" s="31" t="s">
        <v>194</v>
      </c>
      <c r="C1124" s="277">
        <f>'2 Income Statement'!$B$17</f>
        <v>0</v>
      </c>
      <c r="D1124" s="143"/>
      <c r="E1124" s="143"/>
      <c r="F1124" s="145"/>
      <c r="G1124" s="143"/>
      <c r="H1124" s="143"/>
      <c r="I1124" s="156"/>
      <c r="J1124" s="92">
        <f t="shared" si="167"/>
        <v>0</v>
      </c>
      <c r="K1124" s="98">
        <f>'1 Enterprises'!P$14</f>
        <v>0</v>
      </c>
      <c r="L1124" s="94">
        <f t="shared" si="166"/>
        <v>0</v>
      </c>
    </row>
    <row r="1125" spans="2:12" ht="15" x14ac:dyDescent="0.25">
      <c r="B1125" s="31" t="s">
        <v>195</v>
      </c>
      <c r="C1125" s="277">
        <f>'2 Income Statement'!$B$18</f>
        <v>0</v>
      </c>
      <c r="D1125" s="143"/>
      <c r="E1125" s="143"/>
      <c r="F1125" s="145"/>
      <c r="G1125" s="143"/>
      <c r="H1125" s="143"/>
      <c r="I1125" s="156"/>
      <c r="J1125" s="92">
        <f>IF(G1125&gt;0,(D1125*(F1125/G1125)),0)</f>
        <v>0</v>
      </c>
      <c r="K1125" s="98">
        <f>'1 Enterprises'!Q$14</f>
        <v>0</v>
      </c>
      <c r="L1125" s="94">
        <f>IF(K1125&gt;0,((J1125/K1125)*I1125),0)</f>
        <v>0</v>
      </c>
    </row>
    <row r="1126" spans="2:12" ht="15" x14ac:dyDescent="0.25">
      <c r="B1126" s="31" t="s">
        <v>196</v>
      </c>
      <c r="C1126" s="277">
        <f>'2 Income Statement'!$B$19</f>
        <v>0</v>
      </c>
      <c r="D1126" s="143"/>
      <c r="E1126" s="143"/>
      <c r="F1126" s="145"/>
      <c r="G1126" s="143"/>
      <c r="H1126" s="143"/>
      <c r="I1126" s="156"/>
      <c r="J1126" s="92">
        <f t="shared" ref="J1126:J1136" si="168">IF(G1126&gt;0,(D1126*(F1126/G1126)),0)</f>
        <v>0</v>
      </c>
      <c r="K1126" s="98">
        <f>'1 Enterprises'!R$14</f>
        <v>0</v>
      </c>
      <c r="L1126" s="94">
        <f t="shared" ref="L1126:L1136" si="169">IF(K1126&gt;0,((J1126/K1126)*I1126),0)</f>
        <v>0</v>
      </c>
    </row>
    <row r="1127" spans="2:12" ht="15" x14ac:dyDescent="0.25">
      <c r="B1127" s="31" t="s">
        <v>197</v>
      </c>
      <c r="C1127" s="277">
        <f>'2 Income Statement'!$B$20</f>
        <v>0</v>
      </c>
      <c r="D1127" s="143"/>
      <c r="E1127" s="143"/>
      <c r="F1127" s="145"/>
      <c r="G1127" s="143"/>
      <c r="H1127" s="143"/>
      <c r="I1127" s="156"/>
      <c r="J1127" s="92">
        <f t="shared" si="168"/>
        <v>0</v>
      </c>
      <c r="K1127" s="98">
        <f>'1 Enterprises'!S$14</f>
        <v>0</v>
      </c>
      <c r="L1127" s="94">
        <f t="shared" si="169"/>
        <v>0</v>
      </c>
    </row>
    <row r="1128" spans="2:12" ht="15" x14ac:dyDescent="0.25">
      <c r="B1128" s="31" t="s">
        <v>198</v>
      </c>
      <c r="C1128" s="277">
        <f>'2 Income Statement'!$B$21</f>
        <v>0</v>
      </c>
      <c r="D1128" s="143"/>
      <c r="E1128" s="143"/>
      <c r="F1128" s="145"/>
      <c r="G1128" s="143"/>
      <c r="H1128" s="143"/>
      <c r="I1128" s="156"/>
      <c r="J1128" s="92">
        <f t="shared" si="168"/>
        <v>0</v>
      </c>
      <c r="K1128" s="98">
        <f>'1 Enterprises'!T$14</f>
        <v>0</v>
      </c>
      <c r="L1128" s="94">
        <f t="shared" si="169"/>
        <v>0</v>
      </c>
    </row>
    <row r="1129" spans="2:12" ht="15" x14ac:dyDescent="0.25">
      <c r="B1129" s="31" t="s">
        <v>199</v>
      </c>
      <c r="C1129" s="277">
        <f>'2 Income Statement'!$B$22</f>
        <v>0</v>
      </c>
      <c r="D1129" s="143"/>
      <c r="E1129" s="143"/>
      <c r="F1129" s="145"/>
      <c r="G1129" s="143"/>
      <c r="H1129" s="143"/>
      <c r="I1129" s="156"/>
      <c r="J1129" s="92">
        <f t="shared" si="168"/>
        <v>0</v>
      </c>
      <c r="K1129" s="98">
        <f>'1 Enterprises'!U$14</f>
        <v>0</v>
      </c>
      <c r="L1129" s="94">
        <f t="shared" si="169"/>
        <v>0</v>
      </c>
    </row>
    <row r="1130" spans="2:12" ht="15" x14ac:dyDescent="0.25">
      <c r="B1130" s="31" t="s">
        <v>200</v>
      </c>
      <c r="C1130" s="277">
        <f>'2 Income Statement'!$B$23</f>
        <v>0</v>
      </c>
      <c r="D1130" s="143"/>
      <c r="E1130" s="143"/>
      <c r="F1130" s="145"/>
      <c r="G1130" s="143"/>
      <c r="H1130" s="143"/>
      <c r="I1130" s="156"/>
      <c r="J1130" s="92">
        <f t="shared" si="168"/>
        <v>0</v>
      </c>
      <c r="K1130" s="98">
        <f>'1 Enterprises'!V$14</f>
        <v>0</v>
      </c>
      <c r="L1130" s="94">
        <f t="shared" si="169"/>
        <v>0</v>
      </c>
    </row>
    <row r="1131" spans="2:12" ht="15" x14ac:dyDescent="0.25">
      <c r="B1131" s="31" t="s">
        <v>201</v>
      </c>
      <c r="C1131" s="277">
        <f>'2 Income Statement'!$B$24</f>
        <v>0</v>
      </c>
      <c r="D1131" s="143"/>
      <c r="E1131" s="143"/>
      <c r="F1131" s="145"/>
      <c r="G1131" s="143"/>
      <c r="H1131" s="143"/>
      <c r="I1131" s="156"/>
      <c r="J1131" s="92">
        <f t="shared" si="168"/>
        <v>0</v>
      </c>
      <c r="K1131" s="98">
        <f>'1 Enterprises'!W$14</f>
        <v>0</v>
      </c>
      <c r="L1131" s="94">
        <f t="shared" si="169"/>
        <v>0</v>
      </c>
    </row>
    <row r="1132" spans="2:12" ht="15" x14ac:dyDescent="0.25">
      <c r="B1132" s="31" t="s">
        <v>202</v>
      </c>
      <c r="C1132" s="277">
        <f>'2 Income Statement'!$B$25</f>
        <v>0</v>
      </c>
      <c r="D1132" s="143"/>
      <c r="E1132" s="143"/>
      <c r="F1132" s="145"/>
      <c r="G1132" s="143"/>
      <c r="H1132" s="143"/>
      <c r="I1132" s="156"/>
      <c r="J1132" s="92">
        <f t="shared" si="168"/>
        <v>0</v>
      </c>
      <c r="K1132" s="98">
        <f>'1 Enterprises'!X$14</f>
        <v>0</v>
      </c>
      <c r="L1132" s="94">
        <f t="shared" si="169"/>
        <v>0</v>
      </c>
    </row>
    <row r="1133" spans="2:12" ht="15" x14ac:dyDescent="0.25">
      <c r="B1133" s="31" t="s">
        <v>203</v>
      </c>
      <c r="C1133" s="277">
        <f>'2 Income Statement'!$B$26</f>
        <v>0</v>
      </c>
      <c r="D1133" s="143"/>
      <c r="E1133" s="143"/>
      <c r="F1133" s="145"/>
      <c r="G1133" s="143"/>
      <c r="H1133" s="143"/>
      <c r="I1133" s="156"/>
      <c r="J1133" s="92">
        <f t="shared" si="168"/>
        <v>0</v>
      </c>
      <c r="K1133" s="98">
        <f>'1 Enterprises'!Y$14</f>
        <v>0</v>
      </c>
      <c r="L1133" s="94">
        <f t="shared" si="169"/>
        <v>0</v>
      </c>
    </row>
    <row r="1134" spans="2:12" ht="15" x14ac:dyDescent="0.25">
      <c r="B1134" s="31" t="s">
        <v>204</v>
      </c>
      <c r="C1134" s="277">
        <f>'2 Income Statement'!$B$27</f>
        <v>0</v>
      </c>
      <c r="D1134" s="143"/>
      <c r="E1134" s="143"/>
      <c r="F1134" s="145"/>
      <c r="G1134" s="143"/>
      <c r="H1134" s="143"/>
      <c r="I1134" s="156"/>
      <c r="J1134" s="92">
        <f t="shared" si="168"/>
        <v>0</v>
      </c>
      <c r="K1134" s="98">
        <f>'1 Enterprises'!Z$14</f>
        <v>0</v>
      </c>
      <c r="L1134" s="94">
        <f t="shared" si="169"/>
        <v>0</v>
      </c>
    </row>
    <row r="1135" spans="2:12" ht="15" x14ac:dyDescent="0.25">
      <c r="B1135" s="31" t="s">
        <v>205</v>
      </c>
      <c r="C1135" s="277">
        <f>'2 Income Statement'!$B$28</f>
        <v>0</v>
      </c>
      <c r="D1135" s="143"/>
      <c r="E1135" s="143"/>
      <c r="F1135" s="145"/>
      <c r="G1135" s="143"/>
      <c r="H1135" s="143"/>
      <c r="I1135" s="156"/>
      <c r="J1135" s="92">
        <f t="shared" si="168"/>
        <v>0</v>
      </c>
      <c r="K1135" s="98">
        <f>'1 Enterprises'!AA$14</f>
        <v>0</v>
      </c>
      <c r="L1135" s="94">
        <f t="shared" si="169"/>
        <v>0</v>
      </c>
    </row>
    <row r="1136" spans="2:12" ht="15" x14ac:dyDescent="0.25">
      <c r="B1136" s="31" t="s">
        <v>206</v>
      </c>
      <c r="C1136" s="277">
        <f>'2 Income Statement'!$B$29</f>
        <v>0</v>
      </c>
      <c r="D1136" s="143"/>
      <c r="E1136" s="143"/>
      <c r="F1136" s="145"/>
      <c r="G1136" s="143"/>
      <c r="H1136" s="143"/>
      <c r="I1136" s="156"/>
      <c r="J1136" s="92">
        <f t="shared" si="168"/>
        <v>0</v>
      </c>
      <c r="K1136" s="98">
        <f>'1 Enterprises'!AB$14</f>
        <v>0</v>
      </c>
      <c r="L1136" s="94">
        <f t="shared" si="169"/>
        <v>0</v>
      </c>
    </row>
    <row r="1138" spans="2:12" ht="15" x14ac:dyDescent="0.25">
      <c r="C1138" s="285" t="s">
        <v>451</v>
      </c>
      <c r="D1138" s="286"/>
      <c r="E1138" s="286"/>
      <c r="F1138" s="286"/>
      <c r="G1138" s="286"/>
      <c r="H1138" s="286"/>
      <c r="I1138" s="286"/>
      <c r="J1138" s="286"/>
      <c r="K1138" s="286"/>
      <c r="L1138" s="287"/>
    </row>
    <row r="1139" spans="2:12" ht="15" x14ac:dyDescent="0.25">
      <c r="B1139" s="31" t="s">
        <v>62</v>
      </c>
      <c r="C1139" s="91">
        <f>'2 Income Statement'!$B$5</f>
        <v>0</v>
      </c>
      <c r="D1139" s="143"/>
      <c r="E1139" s="143"/>
      <c r="F1139" s="145"/>
      <c r="G1139" s="143"/>
      <c r="H1139" s="143"/>
      <c r="I1139" s="156"/>
      <c r="J1139" s="92">
        <f>IF(G1139&gt;0,(D1139*(F1139/G1139)),0)</f>
        <v>0</v>
      </c>
      <c r="K1139" s="93">
        <f>'1 Enterprises'!D$14</f>
        <v>0</v>
      </c>
      <c r="L1139" s="94">
        <f t="shared" ref="L1139:L1151" si="170">IF(K1139&gt;0,((J1139/K1139)*I1139),0)</f>
        <v>0</v>
      </c>
    </row>
    <row r="1140" spans="2:12" ht="15" x14ac:dyDescent="0.25">
      <c r="B1140" s="31" t="s">
        <v>63</v>
      </c>
      <c r="C1140" s="91">
        <f>'2 Income Statement'!$B$6</f>
        <v>0</v>
      </c>
      <c r="D1140" s="143"/>
      <c r="E1140" s="143"/>
      <c r="F1140" s="145"/>
      <c r="G1140" s="143"/>
      <c r="H1140" s="143"/>
      <c r="I1140" s="156"/>
      <c r="J1140" s="92">
        <f t="shared" ref="J1140:J1151" si="171">IF(G1140&gt;0,(D1140*(F1140/G1140)),0)</f>
        <v>0</v>
      </c>
      <c r="K1140" s="97">
        <f>'1 Enterprises'!E$14</f>
        <v>0</v>
      </c>
      <c r="L1140" s="94">
        <f t="shared" si="170"/>
        <v>0</v>
      </c>
    </row>
    <row r="1141" spans="2:12" ht="15" x14ac:dyDescent="0.25">
      <c r="B1141" s="31" t="s">
        <v>64</v>
      </c>
      <c r="C1141" s="91">
        <f>'2 Income Statement'!$B$7</f>
        <v>0</v>
      </c>
      <c r="D1141" s="143"/>
      <c r="E1141" s="143"/>
      <c r="F1141" s="145"/>
      <c r="G1141" s="143"/>
      <c r="H1141" s="143"/>
      <c r="I1141" s="156"/>
      <c r="J1141" s="92">
        <f t="shared" si="171"/>
        <v>0</v>
      </c>
      <c r="K1141" s="97">
        <f>'1 Enterprises'!F$14</f>
        <v>0</v>
      </c>
      <c r="L1141" s="94">
        <f t="shared" si="170"/>
        <v>0</v>
      </c>
    </row>
    <row r="1142" spans="2:12" ht="15" x14ac:dyDescent="0.25">
      <c r="B1142" s="31" t="s">
        <v>65</v>
      </c>
      <c r="C1142" s="91">
        <f>'2 Income Statement'!$B$8</f>
        <v>0</v>
      </c>
      <c r="D1142" s="143"/>
      <c r="E1142" s="143"/>
      <c r="F1142" s="145"/>
      <c r="G1142" s="143"/>
      <c r="H1142" s="143"/>
      <c r="I1142" s="156"/>
      <c r="J1142" s="92">
        <f t="shared" si="171"/>
        <v>0</v>
      </c>
      <c r="K1142" s="97">
        <f>'1 Enterprises'!G$14</f>
        <v>0</v>
      </c>
      <c r="L1142" s="94">
        <f t="shared" si="170"/>
        <v>0</v>
      </c>
    </row>
    <row r="1143" spans="2:12" ht="15" x14ac:dyDescent="0.25">
      <c r="B1143" s="31" t="s">
        <v>66</v>
      </c>
      <c r="C1143" s="91">
        <f>'2 Income Statement'!$B$9</f>
        <v>0</v>
      </c>
      <c r="D1143" s="143"/>
      <c r="E1143" s="143"/>
      <c r="F1143" s="145"/>
      <c r="G1143" s="143"/>
      <c r="H1143" s="143"/>
      <c r="I1143" s="156"/>
      <c r="J1143" s="92">
        <f t="shared" si="171"/>
        <v>0</v>
      </c>
      <c r="K1143" s="97">
        <f>'1 Enterprises'!H$14</f>
        <v>0</v>
      </c>
      <c r="L1143" s="94">
        <f t="shared" si="170"/>
        <v>0</v>
      </c>
    </row>
    <row r="1144" spans="2:12" ht="15" x14ac:dyDescent="0.25">
      <c r="B1144" s="31" t="s">
        <v>187</v>
      </c>
      <c r="C1144" s="91">
        <f>'2 Income Statement'!$B$10</f>
        <v>0</v>
      </c>
      <c r="D1144" s="143"/>
      <c r="E1144" s="143"/>
      <c r="F1144" s="145"/>
      <c r="G1144" s="143"/>
      <c r="H1144" s="143"/>
      <c r="I1144" s="156"/>
      <c r="J1144" s="92">
        <f t="shared" si="171"/>
        <v>0</v>
      </c>
      <c r="K1144" s="97">
        <f>'1 Enterprises'!I$14</f>
        <v>0</v>
      </c>
      <c r="L1144" s="94">
        <f t="shared" si="170"/>
        <v>0</v>
      </c>
    </row>
    <row r="1145" spans="2:12" ht="15" x14ac:dyDescent="0.25">
      <c r="B1145" s="31" t="s">
        <v>188</v>
      </c>
      <c r="C1145" s="91">
        <f>'2 Income Statement'!$B$11</f>
        <v>0</v>
      </c>
      <c r="D1145" s="143"/>
      <c r="E1145" s="143"/>
      <c r="F1145" s="145"/>
      <c r="G1145" s="143"/>
      <c r="H1145" s="143"/>
      <c r="I1145" s="156"/>
      <c r="J1145" s="92">
        <f t="shared" si="171"/>
        <v>0</v>
      </c>
      <c r="K1145" s="97">
        <f>'1 Enterprises'!J$14</f>
        <v>0</v>
      </c>
      <c r="L1145" s="94">
        <f t="shared" si="170"/>
        <v>0</v>
      </c>
    </row>
    <row r="1146" spans="2:12" ht="15" x14ac:dyDescent="0.25">
      <c r="B1146" s="31" t="s">
        <v>189</v>
      </c>
      <c r="C1146" s="91">
        <f>'2 Income Statement'!$B$12</f>
        <v>0</v>
      </c>
      <c r="D1146" s="143"/>
      <c r="E1146" s="143"/>
      <c r="F1146" s="145"/>
      <c r="G1146" s="143"/>
      <c r="H1146" s="143"/>
      <c r="I1146" s="156"/>
      <c r="J1146" s="92">
        <f t="shared" si="171"/>
        <v>0</v>
      </c>
      <c r="K1146" s="98">
        <f>'1 Enterprises'!K$14</f>
        <v>0</v>
      </c>
      <c r="L1146" s="94">
        <f t="shared" si="170"/>
        <v>0</v>
      </c>
    </row>
    <row r="1147" spans="2:12" ht="15" x14ac:dyDescent="0.25">
      <c r="B1147" s="31" t="s">
        <v>190</v>
      </c>
      <c r="C1147" s="91">
        <f>'2 Income Statement'!$B$13</f>
        <v>0</v>
      </c>
      <c r="D1147" s="143"/>
      <c r="E1147" s="143"/>
      <c r="F1147" s="145"/>
      <c r="G1147" s="143"/>
      <c r="H1147" s="143"/>
      <c r="I1147" s="156"/>
      <c r="J1147" s="92">
        <f t="shared" si="171"/>
        <v>0</v>
      </c>
      <c r="K1147" s="98">
        <f>'1 Enterprises'!L$14</f>
        <v>0</v>
      </c>
      <c r="L1147" s="94">
        <f t="shared" si="170"/>
        <v>0</v>
      </c>
    </row>
    <row r="1148" spans="2:12" ht="15" x14ac:dyDescent="0.25">
      <c r="B1148" s="31" t="s">
        <v>191</v>
      </c>
      <c r="C1148" s="91">
        <f>'2 Income Statement'!$B$14</f>
        <v>0</v>
      </c>
      <c r="D1148" s="143"/>
      <c r="E1148" s="143"/>
      <c r="F1148" s="145"/>
      <c r="G1148" s="143"/>
      <c r="H1148" s="143"/>
      <c r="I1148" s="156"/>
      <c r="J1148" s="92">
        <f t="shared" si="171"/>
        <v>0</v>
      </c>
      <c r="K1148" s="98">
        <f>'1 Enterprises'!M$14</f>
        <v>0</v>
      </c>
      <c r="L1148" s="94">
        <f t="shared" si="170"/>
        <v>0</v>
      </c>
    </row>
    <row r="1149" spans="2:12" ht="15" x14ac:dyDescent="0.25">
      <c r="B1149" s="31" t="s">
        <v>192</v>
      </c>
      <c r="C1149" s="91">
        <f>'2 Income Statement'!$B$15</f>
        <v>0</v>
      </c>
      <c r="D1149" s="143"/>
      <c r="E1149" s="143"/>
      <c r="F1149" s="145"/>
      <c r="G1149" s="143"/>
      <c r="H1149" s="143"/>
      <c r="I1149" s="156"/>
      <c r="J1149" s="92">
        <f t="shared" si="171"/>
        <v>0</v>
      </c>
      <c r="K1149" s="98">
        <f>'1 Enterprises'!N$14</f>
        <v>0</v>
      </c>
      <c r="L1149" s="94">
        <f t="shared" si="170"/>
        <v>0</v>
      </c>
    </row>
    <row r="1150" spans="2:12" ht="15" x14ac:dyDescent="0.25">
      <c r="B1150" s="31" t="s">
        <v>193</v>
      </c>
      <c r="C1150" s="91">
        <f>'2 Income Statement'!$B$16</f>
        <v>0</v>
      </c>
      <c r="D1150" s="143"/>
      <c r="E1150" s="143"/>
      <c r="F1150" s="145"/>
      <c r="G1150" s="143"/>
      <c r="H1150" s="143"/>
      <c r="I1150" s="156"/>
      <c r="J1150" s="92">
        <f t="shared" si="171"/>
        <v>0</v>
      </c>
      <c r="K1150" s="98">
        <f>'1 Enterprises'!O$14</f>
        <v>0</v>
      </c>
      <c r="L1150" s="94">
        <f t="shared" si="170"/>
        <v>0</v>
      </c>
    </row>
    <row r="1151" spans="2:12" ht="15" x14ac:dyDescent="0.25">
      <c r="B1151" s="31" t="s">
        <v>194</v>
      </c>
      <c r="C1151" s="277">
        <f>'2 Income Statement'!$B$17</f>
        <v>0</v>
      </c>
      <c r="D1151" s="143"/>
      <c r="E1151" s="143"/>
      <c r="F1151" s="145"/>
      <c r="G1151" s="143"/>
      <c r="H1151" s="143"/>
      <c r="I1151" s="156"/>
      <c r="J1151" s="92">
        <f t="shared" si="171"/>
        <v>0</v>
      </c>
      <c r="K1151" s="98">
        <f>'1 Enterprises'!P$14</f>
        <v>0</v>
      </c>
      <c r="L1151" s="94">
        <f t="shared" si="170"/>
        <v>0</v>
      </c>
    </row>
    <row r="1152" spans="2:12" ht="15" x14ac:dyDescent="0.25">
      <c r="B1152" s="31" t="s">
        <v>195</v>
      </c>
      <c r="C1152" s="277">
        <f>'2 Income Statement'!$B$18</f>
        <v>0</v>
      </c>
      <c r="D1152" s="143"/>
      <c r="E1152" s="143"/>
      <c r="F1152" s="145"/>
      <c r="G1152" s="143"/>
      <c r="H1152" s="143"/>
      <c r="I1152" s="156"/>
      <c r="J1152" s="92">
        <f>IF(G1152&gt;0,(D1152*(F1152/G1152)),0)</f>
        <v>0</v>
      </c>
      <c r="K1152" s="98">
        <f>'1 Enterprises'!Q$14</f>
        <v>0</v>
      </c>
      <c r="L1152" s="94">
        <f>IF(K1152&gt;0,((J1152/K1152)*I1152),0)</f>
        <v>0</v>
      </c>
    </row>
    <row r="1153" spans="2:12" ht="15" x14ac:dyDescent="0.25">
      <c r="B1153" s="31" t="s">
        <v>196</v>
      </c>
      <c r="C1153" s="277">
        <f>'2 Income Statement'!$B$19</f>
        <v>0</v>
      </c>
      <c r="D1153" s="143"/>
      <c r="E1153" s="143"/>
      <c r="F1153" s="145"/>
      <c r="G1153" s="143"/>
      <c r="H1153" s="143"/>
      <c r="I1153" s="156"/>
      <c r="J1153" s="92">
        <f t="shared" ref="J1153:J1163" si="172">IF(G1153&gt;0,(D1153*(F1153/G1153)),0)</f>
        <v>0</v>
      </c>
      <c r="K1153" s="98">
        <f>'1 Enterprises'!R$14</f>
        <v>0</v>
      </c>
      <c r="L1153" s="94">
        <f t="shared" ref="L1153:L1163" si="173">IF(K1153&gt;0,((J1153/K1153)*I1153),0)</f>
        <v>0</v>
      </c>
    </row>
    <row r="1154" spans="2:12" ht="15" x14ac:dyDescent="0.25">
      <c r="B1154" s="31" t="s">
        <v>197</v>
      </c>
      <c r="C1154" s="277">
        <f>'2 Income Statement'!$B$20</f>
        <v>0</v>
      </c>
      <c r="D1154" s="143"/>
      <c r="E1154" s="143"/>
      <c r="F1154" s="145"/>
      <c r="G1154" s="143"/>
      <c r="H1154" s="143"/>
      <c r="I1154" s="156"/>
      <c r="J1154" s="92">
        <f t="shared" si="172"/>
        <v>0</v>
      </c>
      <c r="K1154" s="98">
        <f>'1 Enterprises'!S$14</f>
        <v>0</v>
      </c>
      <c r="L1154" s="94">
        <f t="shared" si="173"/>
        <v>0</v>
      </c>
    </row>
    <row r="1155" spans="2:12" ht="15" x14ac:dyDescent="0.25">
      <c r="B1155" s="31" t="s">
        <v>198</v>
      </c>
      <c r="C1155" s="277">
        <f>'2 Income Statement'!$B$21</f>
        <v>0</v>
      </c>
      <c r="D1155" s="143"/>
      <c r="E1155" s="143"/>
      <c r="F1155" s="145"/>
      <c r="G1155" s="143"/>
      <c r="H1155" s="143"/>
      <c r="I1155" s="156"/>
      <c r="J1155" s="92">
        <f t="shared" si="172"/>
        <v>0</v>
      </c>
      <c r="K1155" s="98">
        <f>'1 Enterprises'!T$14</f>
        <v>0</v>
      </c>
      <c r="L1155" s="94">
        <f t="shared" si="173"/>
        <v>0</v>
      </c>
    </row>
    <row r="1156" spans="2:12" ht="15" x14ac:dyDescent="0.25">
      <c r="B1156" s="31" t="s">
        <v>199</v>
      </c>
      <c r="C1156" s="277">
        <f>'2 Income Statement'!$B$22</f>
        <v>0</v>
      </c>
      <c r="D1156" s="143"/>
      <c r="E1156" s="143"/>
      <c r="F1156" s="145"/>
      <c r="G1156" s="143"/>
      <c r="H1156" s="143"/>
      <c r="I1156" s="156"/>
      <c r="J1156" s="92">
        <f t="shared" si="172"/>
        <v>0</v>
      </c>
      <c r="K1156" s="98">
        <f>'1 Enterprises'!U$14</f>
        <v>0</v>
      </c>
      <c r="L1156" s="94">
        <f t="shared" si="173"/>
        <v>0</v>
      </c>
    </row>
    <row r="1157" spans="2:12" ht="15" x14ac:dyDescent="0.25">
      <c r="B1157" s="31" t="s">
        <v>200</v>
      </c>
      <c r="C1157" s="277">
        <f>'2 Income Statement'!$B$23</f>
        <v>0</v>
      </c>
      <c r="D1157" s="143"/>
      <c r="E1157" s="143"/>
      <c r="F1157" s="145"/>
      <c r="G1157" s="143"/>
      <c r="H1157" s="143"/>
      <c r="I1157" s="156"/>
      <c r="J1157" s="92">
        <f t="shared" si="172"/>
        <v>0</v>
      </c>
      <c r="K1157" s="98">
        <f>'1 Enterprises'!V$14</f>
        <v>0</v>
      </c>
      <c r="L1157" s="94">
        <f t="shared" si="173"/>
        <v>0</v>
      </c>
    </row>
    <row r="1158" spans="2:12" ht="15" x14ac:dyDescent="0.25">
      <c r="B1158" s="31" t="s">
        <v>201</v>
      </c>
      <c r="C1158" s="277">
        <f>'2 Income Statement'!$B$24</f>
        <v>0</v>
      </c>
      <c r="D1158" s="143"/>
      <c r="E1158" s="143"/>
      <c r="F1158" s="145"/>
      <c r="G1158" s="143"/>
      <c r="H1158" s="143"/>
      <c r="I1158" s="156"/>
      <c r="J1158" s="92">
        <f t="shared" si="172"/>
        <v>0</v>
      </c>
      <c r="K1158" s="98">
        <f>'1 Enterprises'!W$14</f>
        <v>0</v>
      </c>
      <c r="L1158" s="94">
        <f t="shared" si="173"/>
        <v>0</v>
      </c>
    </row>
    <row r="1159" spans="2:12" ht="15" x14ac:dyDescent="0.25">
      <c r="B1159" s="31" t="s">
        <v>202</v>
      </c>
      <c r="C1159" s="277">
        <f>'2 Income Statement'!$B$25</f>
        <v>0</v>
      </c>
      <c r="D1159" s="143"/>
      <c r="E1159" s="143"/>
      <c r="F1159" s="145"/>
      <c r="G1159" s="143"/>
      <c r="H1159" s="143"/>
      <c r="I1159" s="156"/>
      <c r="J1159" s="92">
        <f t="shared" si="172"/>
        <v>0</v>
      </c>
      <c r="K1159" s="98">
        <f>'1 Enterprises'!X$14</f>
        <v>0</v>
      </c>
      <c r="L1159" s="94">
        <f t="shared" si="173"/>
        <v>0</v>
      </c>
    </row>
    <row r="1160" spans="2:12" ht="15" x14ac:dyDescent="0.25">
      <c r="B1160" s="31" t="s">
        <v>203</v>
      </c>
      <c r="C1160" s="277">
        <f>'2 Income Statement'!$B$26</f>
        <v>0</v>
      </c>
      <c r="D1160" s="143"/>
      <c r="E1160" s="143"/>
      <c r="F1160" s="145"/>
      <c r="G1160" s="143"/>
      <c r="H1160" s="143"/>
      <c r="I1160" s="156"/>
      <c r="J1160" s="92">
        <f t="shared" si="172"/>
        <v>0</v>
      </c>
      <c r="K1160" s="98">
        <f>'1 Enterprises'!Y$14</f>
        <v>0</v>
      </c>
      <c r="L1160" s="94">
        <f t="shared" si="173"/>
        <v>0</v>
      </c>
    </row>
    <row r="1161" spans="2:12" ht="15" x14ac:dyDescent="0.25">
      <c r="B1161" s="31" t="s">
        <v>204</v>
      </c>
      <c r="C1161" s="277">
        <f>'2 Income Statement'!$B$27</f>
        <v>0</v>
      </c>
      <c r="D1161" s="143"/>
      <c r="E1161" s="143"/>
      <c r="F1161" s="145"/>
      <c r="G1161" s="143"/>
      <c r="H1161" s="143"/>
      <c r="I1161" s="156"/>
      <c r="J1161" s="92">
        <f t="shared" si="172"/>
        <v>0</v>
      </c>
      <c r="K1161" s="98">
        <f>'1 Enterprises'!Z$14</f>
        <v>0</v>
      </c>
      <c r="L1161" s="94">
        <f t="shared" si="173"/>
        <v>0</v>
      </c>
    </row>
    <row r="1162" spans="2:12" ht="15" x14ac:dyDescent="0.25">
      <c r="B1162" s="31" t="s">
        <v>205</v>
      </c>
      <c r="C1162" s="277">
        <f>'2 Income Statement'!$B$28</f>
        <v>0</v>
      </c>
      <c r="D1162" s="143"/>
      <c r="E1162" s="143"/>
      <c r="F1162" s="145"/>
      <c r="G1162" s="143"/>
      <c r="H1162" s="143"/>
      <c r="I1162" s="156"/>
      <c r="J1162" s="92">
        <f t="shared" si="172"/>
        <v>0</v>
      </c>
      <c r="K1162" s="98">
        <f>'1 Enterprises'!AA$14</f>
        <v>0</v>
      </c>
      <c r="L1162" s="94">
        <f t="shared" si="173"/>
        <v>0</v>
      </c>
    </row>
    <row r="1163" spans="2:12" ht="15" x14ac:dyDescent="0.25">
      <c r="B1163" s="31" t="s">
        <v>206</v>
      </c>
      <c r="C1163" s="277">
        <f>'2 Income Statement'!$B$29</f>
        <v>0</v>
      </c>
      <c r="D1163" s="143"/>
      <c r="E1163" s="143"/>
      <c r="F1163" s="145"/>
      <c r="G1163" s="143"/>
      <c r="H1163" s="143"/>
      <c r="I1163" s="156"/>
      <c r="J1163" s="92">
        <f t="shared" si="172"/>
        <v>0</v>
      </c>
      <c r="K1163" s="98">
        <f>'1 Enterprises'!AB$14</f>
        <v>0</v>
      </c>
      <c r="L1163" s="94">
        <f t="shared" si="173"/>
        <v>0</v>
      </c>
    </row>
    <row r="1165" spans="2:12" ht="15" x14ac:dyDescent="0.25">
      <c r="C1165" s="285" t="s">
        <v>452</v>
      </c>
      <c r="D1165" s="286"/>
      <c r="E1165" s="286"/>
      <c r="F1165" s="286"/>
      <c r="G1165" s="286"/>
      <c r="H1165" s="286"/>
      <c r="I1165" s="286"/>
      <c r="J1165" s="286"/>
      <c r="K1165" s="286"/>
      <c r="L1165" s="287"/>
    </row>
    <row r="1166" spans="2:12" ht="15" x14ac:dyDescent="0.25">
      <c r="B1166" s="31" t="s">
        <v>62</v>
      </c>
      <c r="C1166" s="91">
        <f>'2 Income Statement'!$B$5</f>
        <v>0</v>
      </c>
      <c r="D1166" s="143"/>
      <c r="E1166" s="143"/>
      <c r="F1166" s="145"/>
      <c r="G1166" s="143"/>
      <c r="H1166" s="143"/>
      <c r="I1166" s="156"/>
      <c r="J1166" s="92">
        <f>IF(G1166&gt;0,(D1166*(F1166/G1166)),0)</f>
        <v>0</v>
      </c>
      <c r="K1166" s="93">
        <f>'1 Enterprises'!D$14</f>
        <v>0</v>
      </c>
      <c r="L1166" s="94">
        <f t="shared" ref="L1166:L1178" si="174">IF(K1166&gt;0,((J1166/K1166)*I1166),0)</f>
        <v>0</v>
      </c>
    </row>
    <row r="1167" spans="2:12" ht="15" x14ac:dyDescent="0.25">
      <c r="B1167" s="31" t="s">
        <v>63</v>
      </c>
      <c r="C1167" s="91">
        <f>'2 Income Statement'!$B$6</f>
        <v>0</v>
      </c>
      <c r="D1167" s="143"/>
      <c r="E1167" s="143"/>
      <c r="F1167" s="145"/>
      <c r="G1167" s="143"/>
      <c r="H1167" s="143"/>
      <c r="I1167" s="156"/>
      <c r="J1167" s="92">
        <f t="shared" ref="J1167:J1178" si="175">IF(G1167&gt;0,(D1167*(F1167/G1167)),0)</f>
        <v>0</v>
      </c>
      <c r="K1167" s="97">
        <f>'1 Enterprises'!E$14</f>
        <v>0</v>
      </c>
      <c r="L1167" s="94">
        <f t="shared" si="174"/>
        <v>0</v>
      </c>
    </row>
    <row r="1168" spans="2:12" ht="15" x14ac:dyDescent="0.25">
      <c r="B1168" s="31" t="s">
        <v>64</v>
      </c>
      <c r="C1168" s="91">
        <f>'2 Income Statement'!$B$7</f>
        <v>0</v>
      </c>
      <c r="D1168" s="143"/>
      <c r="E1168" s="143"/>
      <c r="F1168" s="145"/>
      <c r="G1168" s="143"/>
      <c r="H1168" s="143"/>
      <c r="I1168" s="156"/>
      <c r="J1168" s="92">
        <f t="shared" si="175"/>
        <v>0</v>
      </c>
      <c r="K1168" s="97">
        <f>'1 Enterprises'!F$14</f>
        <v>0</v>
      </c>
      <c r="L1168" s="94">
        <f t="shared" si="174"/>
        <v>0</v>
      </c>
    </row>
    <row r="1169" spans="2:12" ht="15" x14ac:dyDescent="0.25">
      <c r="B1169" s="31" t="s">
        <v>65</v>
      </c>
      <c r="C1169" s="91">
        <f>'2 Income Statement'!$B$8</f>
        <v>0</v>
      </c>
      <c r="D1169" s="143"/>
      <c r="E1169" s="143"/>
      <c r="F1169" s="145"/>
      <c r="G1169" s="143"/>
      <c r="H1169" s="143"/>
      <c r="I1169" s="156"/>
      <c r="J1169" s="92">
        <f t="shared" si="175"/>
        <v>0</v>
      </c>
      <c r="K1169" s="97">
        <f>'1 Enterprises'!G$14</f>
        <v>0</v>
      </c>
      <c r="L1169" s="94">
        <f t="shared" si="174"/>
        <v>0</v>
      </c>
    </row>
    <row r="1170" spans="2:12" ht="15" x14ac:dyDescent="0.25">
      <c r="B1170" s="31" t="s">
        <v>66</v>
      </c>
      <c r="C1170" s="91">
        <f>'2 Income Statement'!$B$9</f>
        <v>0</v>
      </c>
      <c r="D1170" s="143"/>
      <c r="E1170" s="143"/>
      <c r="F1170" s="145"/>
      <c r="G1170" s="143"/>
      <c r="H1170" s="143"/>
      <c r="I1170" s="156"/>
      <c r="J1170" s="92">
        <f t="shared" si="175"/>
        <v>0</v>
      </c>
      <c r="K1170" s="97">
        <f>'1 Enterprises'!H$14</f>
        <v>0</v>
      </c>
      <c r="L1170" s="94">
        <f t="shared" si="174"/>
        <v>0</v>
      </c>
    </row>
    <row r="1171" spans="2:12" ht="15" x14ac:dyDescent="0.25">
      <c r="B1171" s="31" t="s">
        <v>187</v>
      </c>
      <c r="C1171" s="91">
        <f>'2 Income Statement'!$B$10</f>
        <v>0</v>
      </c>
      <c r="D1171" s="143"/>
      <c r="E1171" s="143"/>
      <c r="F1171" s="145"/>
      <c r="G1171" s="143"/>
      <c r="H1171" s="143"/>
      <c r="I1171" s="156"/>
      <c r="J1171" s="92">
        <f t="shared" si="175"/>
        <v>0</v>
      </c>
      <c r="K1171" s="97">
        <f>'1 Enterprises'!I$14</f>
        <v>0</v>
      </c>
      <c r="L1171" s="94">
        <f t="shared" si="174"/>
        <v>0</v>
      </c>
    </row>
    <row r="1172" spans="2:12" ht="15" x14ac:dyDescent="0.25">
      <c r="B1172" s="31" t="s">
        <v>188</v>
      </c>
      <c r="C1172" s="91">
        <f>'2 Income Statement'!$B$11</f>
        <v>0</v>
      </c>
      <c r="D1172" s="143"/>
      <c r="E1172" s="143"/>
      <c r="F1172" s="145"/>
      <c r="G1172" s="143"/>
      <c r="H1172" s="143"/>
      <c r="I1172" s="156"/>
      <c r="J1172" s="92">
        <f t="shared" si="175"/>
        <v>0</v>
      </c>
      <c r="K1172" s="97">
        <f>'1 Enterprises'!J$14</f>
        <v>0</v>
      </c>
      <c r="L1172" s="94">
        <f t="shared" si="174"/>
        <v>0</v>
      </c>
    </row>
    <row r="1173" spans="2:12" ht="15" x14ac:dyDescent="0.25">
      <c r="B1173" s="31" t="s">
        <v>189</v>
      </c>
      <c r="C1173" s="91">
        <f>'2 Income Statement'!$B$12</f>
        <v>0</v>
      </c>
      <c r="D1173" s="143"/>
      <c r="E1173" s="143"/>
      <c r="F1173" s="145"/>
      <c r="G1173" s="143"/>
      <c r="H1173" s="143"/>
      <c r="I1173" s="156"/>
      <c r="J1173" s="92">
        <f t="shared" si="175"/>
        <v>0</v>
      </c>
      <c r="K1173" s="98">
        <f>'1 Enterprises'!K$14</f>
        <v>0</v>
      </c>
      <c r="L1173" s="94">
        <f t="shared" si="174"/>
        <v>0</v>
      </c>
    </row>
    <row r="1174" spans="2:12" ht="15" x14ac:dyDescent="0.25">
      <c r="B1174" s="31" t="s">
        <v>190</v>
      </c>
      <c r="C1174" s="91">
        <f>'2 Income Statement'!$B$13</f>
        <v>0</v>
      </c>
      <c r="D1174" s="143"/>
      <c r="E1174" s="143"/>
      <c r="F1174" s="145"/>
      <c r="G1174" s="143"/>
      <c r="H1174" s="143"/>
      <c r="I1174" s="156"/>
      <c r="J1174" s="92">
        <f t="shared" si="175"/>
        <v>0</v>
      </c>
      <c r="K1174" s="98">
        <f>'1 Enterprises'!L$14</f>
        <v>0</v>
      </c>
      <c r="L1174" s="94">
        <f t="shared" si="174"/>
        <v>0</v>
      </c>
    </row>
    <row r="1175" spans="2:12" ht="15" x14ac:dyDescent="0.25">
      <c r="B1175" s="31" t="s">
        <v>191</v>
      </c>
      <c r="C1175" s="91">
        <f>'2 Income Statement'!$B$14</f>
        <v>0</v>
      </c>
      <c r="D1175" s="143"/>
      <c r="E1175" s="143"/>
      <c r="F1175" s="145"/>
      <c r="G1175" s="143"/>
      <c r="H1175" s="143"/>
      <c r="I1175" s="156"/>
      <c r="J1175" s="92">
        <f t="shared" si="175"/>
        <v>0</v>
      </c>
      <c r="K1175" s="98">
        <f>'1 Enterprises'!M$14</f>
        <v>0</v>
      </c>
      <c r="L1175" s="94">
        <f t="shared" si="174"/>
        <v>0</v>
      </c>
    </row>
    <row r="1176" spans="2:12" ht="15" x14ac:dyDescent="0.25">
      <c r="B1176" s="31" t="s">
        <v>192</v>
      </c>
      <c r="C1176" s="91">
        <f>'2 Income Statement'!$B$15</f>
        <v>0</v>
      </c>
      <c r="D1176" s="143"/>
      <c r="E1176" s="143"/>
      <c r="F1176" s="145"/>
      <c r="G1176" s="143"/>
      <c r="H1176" s="143"/>
      <c r="I1176" s="156"/>
      <c r="J1176" s="92">
        <f t="shared" si="175"/>
        <v>0</v>
      </c>
      <c r="K1176" s="98">
        <f>'1 Enterprises'!N$14</f>
        <v>0</v>
      </c>
      <c r="L1176" s="94">
        <f t="shared" si="174"/>
        <v>0</v>
      </c>
    </row>
    <row r="1177" spans="2:12" ht="15" x14ac:dyDescent="0.25">
      <c r="B1177" s="31" t="s">
        <v>193</v>
      </c>
      <c r="C1177" s="91">
        <f>'2 Income Statement'!$B$16</f>
        <v>0</v>
      </c>
      <c r="D1177" s="143"/>
      <c r="E1177" s="143"/>
      <c r="F1177" s="145"/>
      <c r="G1177" s="143"/>
      <c r="H1177" s="143"/>
      <c r="I1177" s="156"/>
      <c r="J1177" s="92">
        <f t="shared" si="175"/>
        <v>0</v>
      </c>
      <c r="K1177" s="98">
        <f>'1 Enterprises'!O$14</f>
        <v>0</v>
      </c>
      <c r="L1177" s="94">
        <f t="shared" si="174"/>
        <v>0</v>
      </c>
    </row>
    <row r="1178" spans="2:12" ht="15" x14ac:dyDescent="0.25">
      <c r="B1178" s="31" t="s">
        <v>194</v>
      </c>
      <c r="C1178" s="277">
        <f>'2 Income Statement'!$B$17</f>
        <v>0</v>
      </c>
      <c r="D1178" s="143"/>
      <c r="E1178" s="143"/>
      <c r="F1178" s="145"/>
      <c r="G1178" s="143"/>
      <c r="H1178" s="143"/>
      <c r="I1178" s="156"/>
      <c r="J1178" s="92">
        <f t="shared" si="175"/>
        <v>0</v>
      </c>
      <c r="K1178" s="98">
        <f>'1 Enterprises'!P$14</f>
        <v>0</v>
      </c>
      <c r="L1178" s="94">
        <f t="shared" si="174"/>
        <v>0</v>
      </c>
    </row>
    <row r="1179" spans="2:12" ht="15" x14ac:dyDescent="0.25">
      <c r="B1179" s="31" t="s">
        <v>195</v>
      </c>
      <c r="C1179" s="277">
        <f>'2 Income Statement'!$B$18</f>
        <v>0</v>
      </c>
      <c r="D1179" s="143"/>
      <c r="E1179" s="143"/>
      <c r="F1179" s="145"/>
      <c r="G1179" s="143"/>
      <c r="H1179" s="143"/>
      <c r="I1179" s="156"/>
      <c r="J1179" s="92">
        <f>IF(G1179&gt;0,(D1179*(F1179/G1179)),0)</f>
        <v>0</v>
      </c>
      <c r="K1179" s="98">
        <f>'1 Enterprises'!Q$14</f>
        <v>0</v>
      </c>
      <c r="L1179" s="94">
        <f>IF(K1179&gt;0,((J1179/K1179)*I1179),0)</f>
        <v>0</v>
      </c>
    </row>
    <row r="1180" spans="2:12" ht="15" x14ac:dyDescent="0.25">
      <c r="B1180" s="31" t="s">
        <v>196</v>
      </c>
      <c r="C1180" s="277">
        <f>'2 Income Statement'!$B$19</f>
        <v>0</v>
      </c>
      <c r="D1180" s="143"/>
      <c r="E1180" s="143"/>
      <c r="F1180" s="145"/>
      <c r="G1180" s="143"/>
      <c r="H1180" s="143"/>
      <c r="I1180" s="156"/>
      <c r="J1180" s="92">
        <f t="shared" ref="J1180:J1190" si="176">IF(G1180&gt;0,(D1180*(F1180/G1180)),0)</f>
        <v>0</v>
      </c>
      <c r="K1180" s="98">
        <f>'1 Enterprises'!R$14</f>
        <v>0</v>
      </c>
      <c r="L1180" s="94">
        <f t="shared" ref="L1180:L1190" si="177">IF(K1180&gt;0,((J1180/K1180)*I1180),0)</f>
        <v>0</v>
      </c>
    </row>
    <row r="1181" spans="2:12" ht="15" x14ac:dyDescent="0.25">
      <c r="B1181" s="31" t="s">
        <v>197</v>
      </c>
      <c r="C1181" s="277">
        <f>'2 Income Statement'!$B$20</f>
        <v>0</v>
      </c>
      <c r="D1181" s="143"/>
      <c r="E1181" s="143"/>
      <c r="F1181" s="145"/>
      <c r="G1181" s="143"/>
      <c r="H1181" s="143"/>
      <c r="I1181" s="156"/>
      <c r="J1181" s="92">
        <f t="shared" si="176"/>
        <v>0</v>
      </c>
      <c r="K1181" s="98">
        <f>'1 Enterprises'!S$14</f>
        <v>0</v>
      </c>
      <c r="L1181" s="94">
        <f t="shared" si="177"/>
        <v>0</v>
      </c>
    </row>
    <row r="1182" spans="2:12" ht="15" x14ac:dyDescent="0.25">
      <c r="B1182" s="31" t="s">
        <v>198</v>
      </c>
      <c r="C1182" s="277">
        <f>'2 Income Statement'!$B$21</f>
        <v>0</v>
      </c>
      <c r="D1182" s="143"/>
      <c r="E1182" s="143"/>
      <c r="F1182" s="145"/>
      <c r="G1182" s="143"/>
      <c r="H1182" s="143"/>
      <c r="I1182" s="156"/>
      <c r="J1182" s="92">
        <f t="shared" si="176"/>
        <v>0</v>
      </c>
      <c r="K1182" s="98">
        <f>'1 Enterprises'!T$14</f>
        <v>0</v>
      </c>
      <c r="L1182" s="94">
        <f t="shared" si="177"/>
        <v>0</v>
      </c>
    </row>
    <row r="1183" spans="2:12" ht="15" x14ac:dyDescent="0.25">
      <c r="B1183" s="31" t="s">
        <v>199</v>
      </c>
      <c r="C1183" s="277">
        <f>'2 Income Statement'!$B$22</f>
        <v>0</v>
      </c>
      <c r="D1183" s="143"/>
      <c r="E1183" s="143"/>
      <c r="F1183" s="145"/>
      <c r="G1183" s="143"/>
      <c r="H1183" s="143"/>
      <c r="I1183" s="156"/>
      <c r="J1183" s="92">
        <f t="shared" si="176"/>
        <v>0</v>
      </c>
      <c r="K1183" s="98">
        <f>'1 Enterprises'!U$14</f>
        <v>0</v>
      </c>
      <c r="L1183" s="94">
        <f t="shared" si="177"/>
        <v>0</v>
      </c>
    </row>
    <row r="1184" spans="2:12" ht="15" x14ac:dyDescent="0.25">
      <c r="B1184" s="31" t="s">
        <v>200</v>
      </c>
      <c r="C1184" s="277">
        <f>'2 Income Statement'!$B$23</f>
        <v>0</v>
      </c>
      <c r="D1184" s="143"/>
      <c r="E1184" s="143"/>
      <c r="F1184" s="145"/>
      <c r="G1184" s="143"/>
      <c r="H1184" s="143"/>
      <c r="I1184" s="156"/>
      <c r="J1184" s="92">
        <f t="shared" si="176"/>
        <v>0</v>
      </c>
      <c r="K1184" s="98">
        <f>'1 Enterprises'!V$14</f>
        <v>0</v>
      </c>
      <c r="L1184" s="94">
        <f t="shared" si="177"/>
        <v>0</v>
      </c>
    </row>
    <row r="1185" spans="2:12" ht="15" x14ac:dyDescent="0.25">
      <c r="B1185" s="31" t="s">
        <v>201</v>
      </c>
      <c r="C1185" s="277">
        <f>'2 Income Statement'!$B$24</f>
        <v>0</v>
      </c>
      <c r="D1185" s="143"/>
      <c r="E1185" s="143"/>
      <c r="F1185" s="145"/>
      <c r="G1185" s="143"/>
      <c r="H1185" s="143"/>
      <c r="I1185" s="156"/>
      <c r="J1185" s="92">
        <f t="shared" si="176"/>
        <v>0</v>
      </c>
      <c r="K1185" s="98">
        <f>'1 Enterprises'!W$14</f>
        <v>0</v>
      </c>
      <c r="L1185" s="94">
        <f t="shared" si="177"/>
        <v>0</v>
      </c>
    </row>
    <row r="1186" spans="2:12" ht="15" x14ac:dyDescent="0.25">
      <c r="B1186" s="31" t="s">
        <v>202</v>
      </c>
      <c r="C1186" s="277">
        <f>'2 Income Statement'!$B$25</f>
        <v>0</v>
      </c>
      <c r="D1186" s="143"/>
      <c r="E1186" s="143"/>
      <c r="F1186" s="145"/>
      <c r="G1186" s="143"/>
      <c r="H1186" s="143"/>
      <c r="I1186" s="156"/>
      <c r="J1186" s="92">
        <f t="shared" si="176"/>
        <v>0</v>
      </c>
      <c r="K1186" s="98">
        <f>'1 Enterprises'!X$14</f>
        <v>0</v>
      </c>
      <c r="L1186" s="94">
        <f t="shared" si="177"/>
        <v>0</v>
      </c>
    </row>
    <row r="1187" spans="2:12" ht="15" x14ac:dyDescent="0.25">
      <c r="B1187" s="31" t="s">
        <v>203</v>
      </c>
      <c r="C1187" s="277">
        <f>'2 Income Statement'!$B$26</f>
        <v>0</v>
      </c>
      <c r="D1187" s="143"/>
      <c r="E1187" s="143"/>
      <c r="F1187" s="145"/>
      <c r="G1187" s="143"/>
      <c r="H1187" s="143"/>
      <c r="I1187" s="156"/>
      <c r="J1187" s="92">
        <f t="shared" si="176"/>
        <v>0</v>
      </c>
      <c r="K1187" s="98">
        <f>'1 Enterprises'!Y$14</f>
        <v>0</v>
      </c>
      <c r="L1187" s="94">
        <f t="shared" si="177"/>
        <v>0</v>
      </c>
    </row>
    <row r="1188" spans="2:12" ht="15" x14ac:dyDescent="0.25">
      <c r="B1188" s="31" t="s">
        <v>204</v>
      </c>
      <c r="C1188" s="277">
        <f>'2 Income Statement'!$B$27</f>
        <v>0</v>
      </c>
      <c r="D1188" s="143"/>
      <c r="E1188" s="143"/>
      <c r="F1188" s="145"/>
      <c r="G1188" s="143"/>
      <c r="H1188" s="143"/>
      <c r="I1188" s="156"/>
      <c r="J1188" s="92">
        <f t="shared" si="176"/>
        <v>0</v>
      </c>
      <c r="K1188" s="98">
        <f>'1 Enterprises'!Z$14</f>
        <v>0</v>
      </c>
      <c r="L1188" s="94">
        <f t="shared" si="177"/>
        <v>0</v>
      </c>
    </row>
    <row r="1189" spans="2:12" ht="15" x14ac:dyDescent="0.25">
      <c r="B1189" s="31" t="s">
        <v>205</v>
      </c>
      <c r="C1189" s="277">
        <f>'2 Income Statement'!$B$28</f>
        <v>0</v>
      </c>
      <c r="D1189" s="143"/>
      <c r="E1189" s="143"/>
      <c r="F1189" s="145"/>
      <c r="G1189" s="143"/>
      <c r="H1189" s="143"/>
      <c r="I1189" s="156"/>
      <c r="J1189" s="92">
        <f t="shared" si="176"/>
        <v>0</v>
      </c>
      <c r="K1189" s="98">
        <f>'1 Enterprises'!AA$14</f>
        <v>0</v>
      </c>
      <c r="L1189" s="94">
        <f t="shared" si="177"/>
        <v>0</v>
      </c>
    </row>
    <row r="1190" spans="2:12" ht="15" x14ac:dyDescent="0.25">
      <c r="B1190" s="31" t="s">
        <v>206</v>
      </c>
      <c r="C1190" s="277">
        <f>'2 Income Statement'!$B$29</f>
        <v>0</v>
      </c>
      <c r="D1190" s="143"/>
      <c r="E1190" s="143"/>
      <c r="F1190" s="145"/>
      <c r="G1190" s="143"/>
      <c r="H1190" s="143"/>
      <c r="I1190" s="156"/>
      <c r="J1190" s="92">
        <f t="shared" si="176"/>
        <v>0</v>
      </c>
      <c r="K1190" s="98">
        <f>'1 Enterprises'!AB$14</f>
        <v>0</v>
      </c>
      <c r="L1190" s="94">
        <f t="shared" si="177"/>
        <v>0</v>
      </c>
    </row>
    <row r="1192" spans="2:12" ht="15" x14ac:dyDescent="0.25">
      <c r="C1192" s="285" t="s">
        <v>453</v>
      </c>
      <c r="D1192" s="286"/>
      <c r="E1192" s="286"/>
      <c r="F1192" s="286"/>
      <c r="G1192" s="286"/>
      <c r="H1192" s="286"/>
      <c r="I1192" s="286"/>
      <c r="J1192" s="286"/>
      <c r="K1192" s="286"/>
      <c r="L1192" s="287"/>
    </row>
    <row r="1193" spans="2:12" ht="15" x14ac:dyDescent="0.25">
      <c r="B1193" s="31" t="s">
        <v>62</v>
      </c>
      <c r="C1193" s="91">
        <f>'2 Income Statement'!$B$5</f>
        <v>0</v>
      </c>
      <c r="D1193" s="143"/>
      <c r="E1193" s="143"/>
      <c r="F1193" s="145"/>
      <c r="G1193" s="143"/>
      <c r="H1193" s="143"/>
      <c r="I1193" s="156"/>
      <c r="J1193" s="92">
        <f>IF(G1193&gt;0,(D1193*(F1193/G1193)),0)</f>
        <v>0</v>
      </c>
      <c r="K1193" s="93">
        <f>'1 Enterprises'!D$14</f>
        <v>0</v>
      </c>
      <c r="L1193" s="94">
        <f t="shared" ref="L1193:L1205" si="178">IF(K1193&gt;0,((J1193/K1193)*I1193),0)</f>
        <v>0</v>
      </c>
    </row>
    <row r="1194" spans="2:12" ht="15" x14ac:dyDescent="0.25">
      <c r="B1194" s="31" t="s">
        <v>63</v>
      </c>
      <c r="C1194" s="91">
        <f>'2 Income Statement'!$B$6</f>
        <v>0</v>
      </c>
      <c r="D1194" s="143"/>
      <c r="E1194" s="143"/>
      <c r="F1194" s="145"/>
      <c r="G1194" s="143"/>
      <c r="H1194" s="143"/>
      <c r="I1194" s="156"/>
      <c r="J1194" s="92">
        <f t="shared" ref="J1194:J1205" si="179">IF(G1194&gt;0,(D1194*(F1194/G1194)),0)</f>
        <v>0</v>
      </c>
      <c r="K1194" s="97">
        <f>'1 Enterprises'!E$14</f>
        <v>0</v>
      </c>
      <c r="L1194" s="94">
        <f t="shared" si="178"/>
        <v>0</v>
      </c>
    </row>
    <row r="1195" spans="2:12" ht="15" x14ac:dyDescent="0.25">
      <c r="B1195" s="31" t="s">
        <v>64</v>
      </c>
      <c r="C1195" s="91">
        <f>'2 Income Statement'!$B$7</f>
        <v>0</v>
      </c>
      <c r="D1195" s="143"/>
      <c r="E1195" s="143"/>
      <c r="F1195" s="145"/>
      <c r="G1195" s="143"/>
      <c r="H1195" s="143"/>
      <c r="I1195" s="156"/>
      <c r="J1195" s="92">
        <f t="shared" si="179"/>
        <v>0</v>
      </c>
      <c r="K1195" s="97">
        <f>'1 Enterprises'!F$14</f>
        <v>0</v>
      </c>
      <c r="L1195" s="94">
        <f t="shared" si="178"/>
        <v>0</v>
      </c>
    </row>
    <row r="1196" spans="2:12" ht="15" x14ac:dyDescent="0.25">
      <c r="B1196" s="31" t="s">
        <v>65</v>
      </c>
      <c r="C1196" s="91">
        <f>'2 Income Statement'!$B$8</f>
        <v>0</v>
      </c>
      <c r="D1196" s="143"/>
      <c r="E1196" s="143"/>
      <c r="F1196" s="145"/>
      <c r="G1196" s="143"/>
      <c r="H1196" s="143"/>
      <c r="I1196" s="156"/>
      <c r="J1196" s="92">
        <f t="shared" si="179"/>
        <v>0</v>
      </c>
      <c r="K1196" s="97">
        <f>'1 Enterprises'!G$14</f>
        <v>0</v>
      </c>
      <c r="L1196" s="94">
        <f t="shared" si="178"/>
        <v>0</v>
      </c>
    </row>
    <row r="1197" spans="2:12" ht="15" x14ac:dyDescent="0.25">
      <c r="B1197" s="31" t="s">
        <v>66</v>
      </c>
      <c r="C1197" s="91">
        <f>'2 Income Statement'!$B$9</f>
        <v>0</v>
      </c>
      <c r="D1197" s="143"/>
      <c r="E1197" s="143"/>
      <c r="F1197" s="145"/>
      <c r="G1197" s="143"/>
      <c r="H1197" s="143"/>
      <c r="I1197" s="156"/>
      <c r="J1197" s="92">
        <f t="shared" si="179"/>
        <v>0</v>
      </c>
      <c r="K1197" s="97">
        <f>'1 Enterprises'!H$14</f>
        <v>0</v>
      </c>
      <c r="L1197" s="94">
        <f t="shared" si="178"/>
        <v>0</v>
      </c>
    </row>
    <row r="1198" spans="2:12" ht="15" x14ac:dyDescent="0.25">
      <c r="B1198" s="31" t="s">
        <v>187</v>
      </c>
      <c r="C1198" s="91">
        <f>'2 Income Statement'!$B$10</f>
        <v>0</v>
      </c>
      <c r="D1198" s="143"/>
      <c r="E1198" s="143"/>
      <c r="F1198" s="145"/>
      <c r="G1198" s="143"/>
      <c r="H1198" s="143"/>
      <c r="I1198" s="156"/>
      <c r="J1198" s="92">
        <f t="shared" si="179"/>
        <v>0</v>
      </c>
      <c r="K1198" s="97">
        <f>'1 Enterprises'!I$14</f>
        <v>0</v>
      </c>
      <c r="L1198" s="94">
        <f t="shared" si="178"/>
        <v>0</v>
      </c>
    </row>
    <row r="1199" spans="2:12" ht="15" x14ac:dyDescent="0.25">
      <c r="B1199" s="31" t="s">
        <v>188</v>
      </c>
      <c r="C1199" s="91">
        <f>'2 Income Statement'!$B$11</f>
        <v>0</v>
      </c>
      <c r="D1199" s="143"/>
      <c r="E1199" s="143"/>
      <c r="F1199" s="145"/>
      <c r="G1199" s="143"/>
      <c r="H1199" s="143"/>
      <c r="I1199" s="156"/>
      <c r="J1199" s="92">
        <f t="shared" si="179"/>
        <v>0</v>
      </c>
      <c r="K1199" s="97">
        <f>'1 Enterprises'!J$14</f>
        <v>0</v>
      </c>
      <c r="L1199" s="94">
        <f t="shared" si="178"/>
        <v>0</v>
      </c>
    </row>
    <row r="1200" spans="2:12" ht="15" x14ac:dyDescent="0.25">
      <c r="B1200" s="31" t="s">
        <v>189</v>
      </c>
      <c r="C1200" s="91">
        <f>'2 Income Statement'!$B$12</f>
        <v>0</v>
      </c>
      <c r="D1200" s="143"/>
      <c r="E1200" s="143"/>
      <c r="F1200" s="145"/>
      <c r="G1200" s="143"/>
      <c r="H1200" s="143"/>
      <c r="I1200" s="156"/>
      <c r="J1200" s="92">
        <f t="shared" si="179"/>
        <v>0</v>
      </c>
      <c r="K1200" s="98">
        <f>'1 Enterprises'!K$14</f>
        <v>0</v>
      </c>
      <c r="L1200" s="94">
        <f t="shared" si="178"/>
        <v>0</v>
      </c>
    </row>
    <row r="1201" spans="2:12" ht="15" x14ac:dyDescent="0.25">
      <c r="B1201" s="31" t="s">
        <v>190</v>
      </c>
      <c r="C1201" s="91">
        <f>'2 Income Statement'!$B$13</f>
        <v>0</v>
      </c>
      <c r="D1201" s="143"/>
      <c r="E1201" s="143"/>
      <c r="F1201" s="145"/>
      <c r="G1201" s="143"/>
      <c r="H1201" s="143"/>
      <c r="I1201" s="156"/>
      <c r="J1201" s="92">
        <f t="shared" si="179"/>
        <v>0</v>
      </c>
      <c r="K1201" s="98">
        <f>'1 Enterprises'!L$14</f>
        <v>0</v>
      </c>
      <c r="L1201" s="94">
        <f t="shared" si="178"/>
        <v>0</v>
      </c>
    </row>
    <row r="1202" spans="2:12" ht="15" x14ac:dyDescent="0.25">
      <c r="B1202" s="31" t="s">
        <v>191</v>
      </c>
      <c r="C1202" s="91">
        <f>'2 Income Statement'!$B$14</f>
        <v>0</v>
      </c>
      <c r="D1202" s="143"/>
      <c r="E1202" s="143"/>
      <c r="F1202" s="145"/>
      <c r="G1202" s="143"/>
      <c r="H1202" s="143"/>
      <c r="I1202" s="156"/>
      <c r="J1202" s="92">
        <f t="shared" si="179"/>
        <v>0</v>
      </c>
      <c r="K1202" s="98">
        <f>'1 Enterprises'!M$14</f>
        <v>0</v>
      </c>
      <c r="L1202" s="94">
        <f t="shared" si="178"/>
        <v>0</v>
      </c>
    </row>
    <row r="1203" spans="2:12" ht="15" x14ac:dyDescent="0.25">
      <c r="B1203" s="31" t="s">
        <v>192</v>
      </c>
      <c r="C1203" s="91">
        <f>'2 Income Statement'!$B$15</f>
        <v>0</v>
      </c>
      <c r="D1203" s="143"/>
      <c r="E1203" s="143"/>
      <c r="F1203" s="145"/>
      <c r="G1203" s="143"/>
      <c r="H1203" s="143"/>
      <c r="I1203" s="156"/>
      <c r="J1203" s="92">
        <f t="shared" si="179"/>
        <v>0</v>
      </c>
      <c r="K1203" s="98">
        <f>'1 Enterprises'!N$14</f>
        <v>0</v>
      </c>
      <c r="L1203" s="94">
        <f t="shared" si="178"/>
        <v>0</v>
      </c>
    </row>
    <row r="1204" spans="2:12" ht="15" x14ac:dyDescent="0.25">
      <c r="B1204" s="31" t="s">
        <v>193</v>
      </c>
      <c r="C1204" s="91">
        <f>'2 Income Statement'!$B$16</f>
        <v>0</v>
      </c>
      <c r="D1204" s="143"/>
      <c r="E1204" s="143"/>
      <c r="F1204" s="145"/>
      <c r="G1204" s="143"/>
      <c r="H1204" s="143"/>
      <c r="I1204" s="156"/>
      <c r="J1204" s="92">
        <f t="shared" si="179"/>
        <v>0</v>
      </c>
      <c r="K1204" s="98">
        <f>'1 Enterprises'!O$14</f>
        <v>0</v>
      </c>
      <c r="L1204" s="94">
        <f t="shared" si="178"/>
        <v>0</v>
      </c>
    </row>
    <row r="1205" spans="2:12" ht="15" x14ac:dyDescent="0.25">
      <c r="B1205" s="31" t="s">
        <v>194</v>
      </c>
      <c r="C1205" s="277">
        <f>'2 Income Statement'!$B$17</f>
        <v>0</v>
      </c>
      <c r="D1205" s="143"/>
      <c r="E1205" s="143"/>
      <c r="F1205" s="145"/>
      <c r="G1205" s="143"/>
      <c r="H1205" s="143"/>
      <c r="I1205" s="156"/>
      <c r="J1205" s="92">
        <f t="shared" si="179"/>
        <v>0</v>
      </c>
      <c r="K1205" s="98">
        <f>'1 Enterprises'!P$14</f>
        <v>0</v>
      </c>
      <c r="L1205" s="94">
        <f t="shared" si="178"/>
        <v>0</v>
      </c>
    </row>
    <row r="1206" spans="2:12" ht="15" x14ac:dyDescent="0.25">
      <c r="B1206" s="31" t="s">
        <v>195</v>
      </c>
      <c r="C1206" s="277">
        <f>'2 Income Statement'!$B$18</f>
        <v>0</v>
      </c>
      <c r="D1206" s="143"/>
      <c r="E1206" s="143"/>
      <c r="F1206" s="145"/>
      <c r="G1206" s="143"/>
      <c r="H1206" s="143"/>
      <c r="I1206" s="156"/>
      <c r="J1206" s="92">
        <f>IF(G1206&gt;0,(D1206*(F1206/G1206)),0)</f>
        <v>0</v>
      </c>
      <c r="K1206" s="98">
        <f>'1 Enterprises'!Q$14</f>
        <v>0</v>
      </c>
      <c r="L1206" s="94">
        <f>IF(K1206&gt;0,((J1206/K1206)*I1206),0)</f>
        <v>0</v>
      </c>
    </row>
    <row r="1207" spans="2:12" ht="15" x14ac:dyDescent="0.25">
      <c r="B1207" s="31" t="s">
        <v>196</v>
      </c>
      <c r="C1207" s="277">
        <f>'2 Income Statement'!$B$19</f>
        <v>0</v>
      </c>
      <c r="D1207" s="143"/>
      <c r="E1207" s="143"/>
      <c r="F1207" s="145"/>
      <c r="G1207" s="143"/>
      <c r="H1207" s="143"/>
      <c r="I1207" s="156"/>
      <c r="J1207" s="92">
        <f t="shared" ref="J1207:J1217" si="180">IF(G1207&gt;0,(D1207*(F1207/G1207)),0)</f>
        <v>0</v>
      </c>
      <c r="K1207" s="98">
        <f>'1 Enterprises'!R$14</f>
        <v>0</v>
      </c>
      <c r="L1207" s="94">
        <f t="shared" ref="L1207:L1217" si="181">IF(K1207&gt;0,((J1207/K1207)*I1207),0)</f>
        <v>0</v>
      </c>
    </row>
    <row r="1208" spans="2:12" ht="15" x14ac:dyDescent="0.25">
      <c r="B1208" s="31" t="s">
        <v>197</v>
      </c>
      <c r="C1208" s="277">
        <f>'2 Income Statement'!$B$20</f>
        <v>0</v>
      </c>
      <c r="D1208" s="143"/>
      <c r="E1208" s="143"/>
      <c r="F1208" s="145"/>
      <c r="G1208" s="143"/>
      <c r="H1208" s="143"/>
      <c r="I1208" s="156"/>
      <c r="J1208" s="92">
        <f t="shared" si="180"/>
        <v>0</v>
      </c>
      <c r="K1208" s="98">
        <f>'1 Enterprises'!S$14</f>
        <v>0</v>
      </c>
      <c r="L1208" s="94">
        <f t="shared" si="181"/>
        <v>0</v>
      </c>
    </row>
    <row r="1209" spans="2:12" ht="15" x14ac:dyDescent="0.25">
      <c r="B1209" s="31" t="s">
        <v>198</v>
      </c>
      <c r="C1209" s="277">
        <f>'2 Income Statement'!$B$21</f>
        <v>0</v>
      </c>
      <c r="D1209" s="143"/>
      <c r="E1209" s="143"/>
      <c r="F1209" s="145"/>
      <c r="G1209" s="143"/>
      <c r="H1209" s="143"/>
      <c r="I1209" s="156"/>
      <c r="J1209" s="92">
        <f t="shared" si="180"/>
        <v>0</v>
      </c>
      <c r="K1209" s="98">
        <f>'1 Enterprises'!T$14</f>
        <v>0</v>
      </c>
      <c r="L1209" s="94">
        <f t="shared" si="181"/>
        <v>0</v>
      </c>
    </row>
    <row r="1210" spans="2:12" ht="15" x14ac:dyDescent="0.25">
      <c r="B1210" s="31" t="s">
        <v>199</v>
      </c>
      <c r="C1210" s="277">
        <f>'2 Income Statement'!$B$22</f>
        <v>0</v>
      </c>
      <c r="D1210" s="143"/>
      <c r="E1210" s="143"/>
      <c r="F1210" s="145"/>
      <c r="G1210" s="143"/>
      <c r="H1210" s="143"/>
      <c r="I1210" s="156"/>
      <c r="J1210" s="92">
        <f t="shared" si="180"/>
        <v>0</v>
      </c>
      <c r="K1210" s="98">
        <f>'1 Enterprises'!U$14</f>
        <v>0</v>
      </c>
      <c r="L1210" s="94">
        <f t="shared" si="181"/>
        <v>0</v>
      </c>
    </row>
    <row r="1211" spans="2:12" ht="15" x14ac:dyDescent="0.25">
      <c r="B1211" s="31" t="s">
        <v>200</v>
      </c>
      <c r="C1211" s="277">
        <f>'2 Income Statement'!$B$23</f>
        <v>0</v>
      </c>
      <c r="D1211" s="143"/>
      <c r="E1211" s="143"/>
      <c r="F1211" s="145"/>
      <c r="G1211" s="143"/>
      <c r="H1211" s="143"/>
      <c r="I1211" s="156"/>
      <c r="J1211" s="92">
        <f t="shared" si="180"/>
        <v>0</v>
      </c>
      <c r="K1211" s="98">
        <f>'1 Enterprises'!V$14</f>
        <v>0</v>
      </c>
      <c r="L1211" s="94">
        <f t="shared" si="181"/>
        <v>0</v>
      </c>
    </row>
    <row r="1212" spans="2:12" ht="15" x14ac:dyDescent="0.25">
      <c r="B1212" s="31" t="s">
        <v>201</v>
      </c>
      <c r="C1212" s="277">
        <f>'2 Income Statement'!$B$24</f>
        <v>0</v>
      </c>
      <c r="D1212" s="143"/>
      <c r="E1212" s="143"/>
      <c r="F1212" s="145"/>
      <c r="G1212" s="143"/>
      <c r="H1212" s="143"/>
      <c r="I1212" s="156"/>
      <c r="J1212" s="92">
        <f t="shared" si="180"/>
        <v>0</v>
      </c>
      <c r="K1212" s="98">
        <f>'1 Enterprises'!W$14</f>
        <v>0</v>
      </c>
      <c r="L1212" s="94">
        <f t="shared" si="181"/>
        <v>0</v>
      </c>
    </row>
    <row r="1213" spans="2:12" ht="15" x14ac:dyDescent="0.25">
      <c r="B1213" s="31" t="s">
        <v>202</v>
      </c>
      <c r="C1213" s="277">
        <f>'2 Income Statement'!$B$25</f>
        <v>0</v>
      </c>
      <c r="D1213" s="143"/>
      <c r="E1213" s="143"/>
      <c r="F1213" s="145"/>
      <c r="G1213" s="143"/>
      <c r="H1213" s="143"/>
      <c r="I1213" s="156"/>
      <c r="J1213" s="92">
        <f t="shared" si="180"/>
        <v>0</v>
      </c>
      <c r="K1213" s="98">
        <f>'1 Enterprises'!X$14</f>
        <v>0</v>
      </c>
      <c r="L1213" s="94">
        <f t="shared" si="181"/>
        <v>0</v>
      </c>
    </row>
    <row r="1214" spans="2:12" ht="15" x14ac:dyDescent="0.25">
      <c r="B1214" s="31" t="s">
        <v>203</v>
      </c>
      <c r="C1214" s="277">
        <f>'2 Income Statement'!$B$26</f>
        <v>0</v>
      </c>
      <c r="D1214" s="143"/>
      <c r="E1214" s="143"/>
      <c r="F1214" s="145"/>
      <c r="G1214" s="143"/>
      <c r="H1214" s="143"/>
      <c r="I1214" s="156"/>
      <c r="J1214" s="92">
        <f t="shared" si="180"/>
        <v>0</v>
      </c>
      <c r="K1214" s="98">
        <f>'1 Enterprises'!Y$14</f>
        <v>0</v>
      </c>
      <c r="L1214" s="94">
        <f t="shared" si="181"/>
        <v>0</v>
      </c>
    </row>
    <row r="1215" spans="2:12" ht="15" x14ac:dyDescent="0.25">
      <c r="B1215" s="31" t="s">
        <v>204</v>
      </c>
      <c r="C1215" s="277">
        <f>'2 Income Statement'!$B$27</f>
        <v>0</v>
      </c>
      <c r="D1215" s="143"/>
      <c r="E1215" s="143"/>
      <c r="F1215" s="145"/>
      <c r="G1215" s="143"/>
      <c r="H1215" s="143"/>
      <c r="I1215" s="156"/>
      <c r="J1215" s="92">
        <f t="shared" si="180"/>
        <v>0</v>
      </c>
      <c r="K1215" s="98">
        <f>'1 Enterprises'!Z$14</f>
        <v>0</v>
      </c>
      <c r="L1215" s="94">
        <f t="shared" si="181"/>
        <v>0</v>
      </c>
    </row>
    <row r="1216" spans="2:12" ht="15" x14ac:dyDescent="0.25">
      <c r="B1216" s="31" t="s">
        <v>205</v>
      </c>
      <c r="C1216" s="277">
        <f>'2 Income Statement'!$B$28</f>
        <v>0</v>
      </c>
      <c r="D1216" s="143"/>
      <c r="E1216" s="143"/>
      <c r="F1216" s="145"/>
      <c r="G1216" s="143"/>
      <c r="H1216" s="143"/>
      <c r="I1216" s="156"/>
      <c r="J1216" s="92">
        <f t="shared" si="180"/>
        <v>0</v>
      </c>
      <c r="K1216" s="98">
        <f>'1 Enterprises'!AA$14</f>
        <v>0</v>
      </c>
      <c r="L1216" s="94">
        <f t="shared" si="181"/>
        <v>0</v>
      </c>
    </row>
    <row r="1217" spans="2:12" ht="15" x14ac:dyDescent="0.25">
      <c r="B1217" s="31" t="s">
        <v>206</v>
      </c>
      <c r="C1217" s="277">
        <f>'2 Income Statement'!$B$29</f>
        <v>0</v>
      </c>
      <c r="D1217" s="143"/>
      <c r="E1217" s="143"/>
      <c r="F1217" s="145"/>
      <c r="G1217" s="143"/>
      <c r="H1217" s="143"/>
      <c r="I1217" s="156"/>
      <c r="J1217" s="92">
        <f t="shared" si="180"/>
        <v>0</v>
      </c>
      <c r="K1217" s="98">
        <f>'1 Enterprises'!AB$14</f>
        <v>0</v>
      </c>
      <c r="L1217" s="94">
        <f t="shared" si="181"/>
        <v>0</v>
      </c>
    </row>
    <row r="1219" spans="2:12" ht="15" x14ac:dyDescent="0.25">
      <c r="C1219" s="285" t="s">
        <v>454</v>
      </c>
      <c r="D1219" s="286"/>
      <c r="E1219" s="286"/>
      <c r="F1219" s="286"/>
      <c r="G1219" s="286"/>
      <c r="H1219" s="286"/>
      <c r="I1219" s="286"/>
      <c r="J1219" s="286"/>
      <c r="K1219" s="286"/>
      <c r="L1219" s="287"/>
    </row>
    <row r="1220" spans="2:12" ht="15" x14ac:dyDescent="0.25">
      <c r="B1220" s="31" t="s">
        <v>62</v>
      </c>
      <c r="C1220" s="91">
        <f>'2 Income Statement'!$B$5</f>
        <v>0</v>
      </c>
      <c r="D1220" s="143"/>
      <c r="E1220" s="143"/>
      <c r="F1220" s="145"/>
      <c r="G1220" s="143"/>
      <c r="H1220" s="143"/>
      <c r="I1220" s="156"/>
      <c r="J1220" s="92">
        <f>IF(G1220&gt;0,(D1220*(F1220/G1220)),0)</f>
        <v>0</v>
      </c>
      <c r="K1220" s="93">
        <f>'1 Enterprises'!D$14</f>
        <v>0</v>
      </c>
      <c r="L1220" s="94">
        <f>IF(K1220&gt;0,((J1220/K1220)*I1220),0)</f>
        <v>0</v>
      </c>
    </row>
    <row r="1221" spans="2:12" ht="15" x14ac:dyDescent="0.25">
      <c r="B1221" s="31" t="s">
        <v>63</v>
      </c>
      <c r="C1221" s="91">
        <f>'2 Income Statement'!$B$6</f>
        <v>0</v>
      </c>
      <c r="D1221" s="143"/>
      <c r="E1221" s="143"/>
      <c r="F1221" s="145"/>
      <c r="G1221" s="143"/>
      <c r="H1221" s="143"/>
      <c r="I1221" s="156"/>
      <c r="J1221" s="92">
        <f t="shared" ref="J1221:J1231" si="182">IF(G1221&gt;0,(D1221*(F1221/G1221)),0)</f>
        <v>0</v>
      </c>
      <c r="K1221" s="97">
        <f>'1 Enterprises'!E$14</f>
        <v>0</v>
      </c>
      <c r="L1221" s="94">
        <f t="shared" ref="L1221:L1231" si="183">IF(K1221&gt;0,((J1221/K1221)*I1221),0)</f>
        <v>0</v>
      </c>
    </row>
    <row r="1222" spans="2:12" ht="15" x14ac:dyDescent="0.25">
      <c r="B1222" s="31" t="s">
        <v>64</v>
      </c>
      <c r="C1222" s="91">
        <f>'2 Income Statement'!$B$7</f>
        <v>0</v>
      </c>
      <c r="D1222" s="143"/>
      <c r="E1222" s="143"/>
      <c r="F1222" s="145"/>
      <c r="G1222" s="143"/>
      <c r="H1222" s="143"/>
      <c r="I1222" s="156"/>
      <c r="J1222" s="92">
        <f t="shared" si="182"/>
        <v>0</v>
      </c>
      <c r="K1222" s="97">
        <f>'1 Enterprises'!F$14</f>
        <v>0</v>
      </c>
      <c r="L1222" s="94">
        <f t="shared" si="183"/>
        <v>0</v>
      </c>
    </row>
    <row r="1223" spans="2:12" ht="15" x14ac:dyDescent="0.25">
      <c r="B1223" s="31" t="s">
        <v>65</v>
      </c>
      <c r="C1223" s="91">
        <f>'2 Income Statement'!$B$8</f>
        <v>0</v>
      </c>
      <c r="D1223" s="143"/>
      <c r="E1223" s="143"/>
      <c r="F1223" s="145"/>
      <c r="G1223" s="143"/>
      <c r="H1223" s="143"/>
      <c r="I1223" s="156"/>
      <c r="J1223" s="92">
        <f t="shared" si="182"/>
        <v>0</v>
      </c>
      <c r="K1223" s="97">
        <f>'1 Enterprises'!G$14</f>
        <v>0</v>
      </c>
      <c r="L1223" s="94">
        <f t="shared" si="183"/>
        <v>0</v>
      </c>
    </row>
    <row r="1224" spans="2:12" ht="15" x14ac:dyDescent="0.25">
      <c r="B1224" s="31" t="s">
        <v>66</v>
      </c>
      <c r="C1224" s="91">
        <f>'2 Income Statement'!$B$9</f>
        <v>0</v>
      </c>
      <c r="D1224" s="143"/>
      <c r="E1224" s="143"/>
      <c r="F1224" s="145"/>
      <c r="G1224" s="143"/>
      <c r="H1224" s="143"/>
      <c r="I1224" s="156"/>
      <c r="J1224" s="92">
        <f t="shared" si="182"/>
        <v>0</v>
      </c>
      <c r="K1224" s="97">
        <f>'1 Enterprises'!H$14</f>
        <v>0</v>
      </c>
      <c r="L1224" s="94">
        <f t="shared" si="183"/>
        <v>0</v>
      </c>
    </row>
    <row r="1225" spans="2:12" ht="15" x14ac:dyDescent="0.25">
      <c r="B1225" s="31" t="s">
        <v>187</v>
      </c>
      <c r="C1225" s="91">
        <f>'2 Income Statement'!$B$10</f>
        <v>0</v>
      </c>
      <c r="D1225" s="143"/>
      <c r="E1225" s="143"/>
      <c r="F1225" s="145"/>
      <c r="G1225" s="143"/>
      <c r="H1225" s="143"/>
      <c r="I1225" s="156"/>
      <c r="J1225" s="92">
        <f t="shared" si="182"/>
        <v>0</v>
      </c>
      <c r="K1225" s="97">
        <f>'1 Enterprises'!I$14</f>
        <v>0</v>
      </c>
      <c r="L1225" s="94">
        <f t="shared" si="183"/>
        <v>0</v>
      </c>
    </row>
    <row r="1226" spans="2:12" ht="15" x14ac:dyDescent="0.25">
      <c r="B1226" s="31" t="s">
        <v>188</v>
      </c>
      <c r="C1226" s="91">
        <f>'2 Income Statement'!$B$11</f>
        <v>0</v>
      </c>
      <c r="D1226" s="143"/>
      <c r="E1226" s="143"/>
      <c r="F1226" s="145"/>
      <c r="G1226" s="143"/>
      <c r="H1226" s="143"/>
      <c r="I1226" s="156"/>
      <c r="J1226" s="92">
        <f t="shared" si="182"/>
        <v>0</v>
      </c>
      <c r="K1226" s="97">
        <f>'1 Enterprises'!J$14</f>
        <v>0</v>
      </c>
      <c r="L1226" s="94">
        <f t="shared" si="183"/>
        <v>0</v>
      </c>
    </row>
    <row r="1227" spans="2:12" ht="15" x14ac:dyDescent="0.25">
      <c r="B1227" s="31" t="s">
        <v>189</v>
      </c>
      <c r="C1227" s="91">
        <f>'2 Income Statement'!$B$12</f>
        <v>0</v>
      </c>
      <c r="D1227" s="143"/>
      <c r="E1227" s="143"/>
      <c r="F1227" s="145"/>
      <c r="G1227" s="143"/>
      <c r="H1227" s="143"/>
      <c r="I1227" s="156"/>
      <c r="J1227" s="92">
        <f t="shared" si="182"/>
        <v>0</v>
      </c>
      <c r="K1227" s="98">
        <f>'1 Enterprises'!K$14</f>
        <v>0</v>
      </c>
      <c r="L1227" s="94">
        <f t="shared" si="183"/>
        <v>0</v>
      </c>
    </row>
    <row r="1228" spans="2:12" ht="15" x14ac:dyDescent="0.25">
      <c r="B1228" s="31" t="s">
        <v>190</v>
      </c>
      <c r="C1228" s="91">
        <f>'2 Income Statement'!$B$13</f>
        <v>0</v>
      </c>
      <c r="D1228" s="143"/>
      <c r="E1228" s="143"/>
      <c r="F1228" s="145"/>
      <c r="G1228" s="143"/>
      <c r="H1228" s="143"/>
      <c r="I1228" s="156"/>
      <c r="J1228" s="92">
        <f t="shared" si="182"/>
        <v>0</v>
      </c>
      <c r="K1228" s="98">
        <f>'1 Enterprises'!L$14</f>
        <v>0</v>
      </c>
      <c r="L1228" s="94">
        <f t="shared" si="183"/>
        <v>0</v>
      </c>
    </row>
    <row r="1229" spans="2:12" ht="15" x14ac:dyDescent="0.25">
      <c r="B1229" s="31" t="s">
        <v>191</v>
      </c>
      <c r="C1229" s="91">
        <f>'2 Income Statement'!$B$14</f>
        <v>0</v>
      </c>
      <c r="D1229" s="143"/>
      <c r="E1229" s="143"/>
      <c r="F1229" s="145"/>
      <c r="G1229" s="143"/>
      <c r="H1229" s="143"/>
      <c r="I1229" s="156"/>
      <c r="J1229" s="92">
        <f t="shared" si="182"/>
        <v>0</v>
      </c>
      <c r="K1229" s="98">
        <f>'1 Enterprises'!M$14</f>
        <v>0</v>
      </c>
      <c r="L1229" s="94">
        <f t="shared" si="183"/>
        <v>0</v>
      </c>
    </row>
    <row r="1230" spans="2:12" ht="15" x14ac:dyDescent="0.25">
      <c r="B1230" s="31" t="s">
        <v>192</v>
      </c>
      <c r="C1230" s="91">
        <f>'2 Income Statement'!$B$15</f>
        <v>0</v>
      </c>
      <c r="D1230" s="143"/>
      <c r="E1230" s="143"/>
      <c r="F1230" s="145"/>
      <c r="G1230" s="143"/>
      <c r="H1230" s="143"/>
      <c r="I1230" s="156"/>
      <c r="J1230" s="92">
        <f t="shared" si="182"/>
        <v>0</v>
      </c>
      <c r="K1230" s="98">
        <f>'1 Enterprises'!N$14</f>
        <v>0</v>
      </c>
      <c r="L1230" s="94">
        <f t="shared" si="183"/>
        <v>0</v>
      </c>
    </row>
    <row r="1231" spans="2:12" ht="15" x14ac:dyDescent="0.25">
      <c r="B1231" s="31" t="s">
        <v>193</v>
      </c>
      <c r="C1231" s="91">
        <f>'2 Income Statement'!$B$16</f>
        <v>0</v>
      </c>
      <c r="D1231" s="143"/>
      <c r="E1231" s="143"/>
      <c r="F1231" s="145"/>
      <c r="G1231" s="143"/>
      <c r="H1231" s="143"/>
      <c r="I1231" s="156"/>
      <c r="J1231" s="92">
        <f t="shared" si="182"/>
        <v>0</v>
      </c>
      <c r="K1231" s="98">
        <f>'1 Enterprises'!O$14</f>
        <v>0</v>
      </c>
      <c r="L1231" s="94">
        <f t="shared" si="183"/>
        <v>0</v>
      </c>
    </row>
    <row r="1232" spans="2:12" ht="15" x14ac:dyDescent="0.25">
      <c r="B1232" s="31" t="s">
        <v>194</v>
      </c>
      <c r="C1232" s="277">
        <f>'2 Income Statement'!$B$17</f>
        <v>0</v>
      </c>
      <c r="D1232" s="143"/>
      <c r="E1232" s="143"/>
      <c r="F1232" s="145"/>
      <c r="G1232" s="143"/>
      <c r="H1232" s="143"/>
      <c r="I1232" s="156"/>
      <c r="J1232" s="92">
        <f>IF(G1232&gt;0,(D1232*(F1232/G1232)),0)</f>
        <v>0</v>
      </c>
      <c r="K1232" s="98">
        <f>'1 Enterprises'!P$14</f>
        <v>0</v>
      </c>
      <c r="L1232" s="94">
        <f>IF(K1232&gt;0,((J1232/K1232)*I1232),0)</f>
        <v>0</v>
      </c>
    </row>
    <row r="1233" spans="2:12" ht="15" x14ac:dyDescent="0.25">
      <c r="B1233" s="31" t="s">
        <v>195</v>
      </c>
      <c r="C1233" s="277">
        <f>'2 Income Statement'!$B$18</f>
        <v>0</v>
      </c>
      <c r="D1233" s="143"/>
      <c r="E1233" s="143"/>
      <c r="F1233" s="145"/>
      <c r="G1233" s="143"/>
      <c r="H1233" s="143"/>
      <c r="I1233" s="156"/>
      <c r="J1233" s="92">
        <f t="shared" ref="J1233:J1243" si="184">IF(G1233&gt;0,(D1233*(F1233/G1233)),0)</f>
        <v>0</v>
      </c>
      <c r="K1233" s="98">
        <f>'1 Enterprises'!Q$14</f>
        <v>0</v>
      </c>
      <c r="L1233" s="94">
        <f t="shared" ref="L1233:L1243" si="185">IF(K1233&gt;0,((J1233/K1233)*I1233),0)</f>
        <v>0</v>
      </c>
    </row>
    <row r="1234" spans="2:12" ht="15" x14ac:dyDescent="0.25">
      <c r="B1234" s="31" t="s">
        <v>196</v>
      </c>
      <c r="C1234" s="277">
        <f>'2 Income Statement'!$B$19</f>
        <v>0</v>
      </c>
      <c r="D1234" s="143"/>
      <c r="E1234" s="143"/>
      <c r="F1234" s="145"/>
      <c r="G1234" s="143"/>
      <c r="H1234" s="143"/>
      <c r="I1234" s="156"/>
      <c r="J1234" s="92">
        <f t="shared" si="184"/>
        <v>0</v>
      </c>
      <c r="K1234" s="98">
        <f>'1 Enterprises'!R$14</f>
        <v>0</v>
      </c>
      <c r="L1234" s="94">
        <f t="shared" si="185"/>
        <v>0</v>
      </c>
    </row>
    <row r="1235" spans="2:12" ht="15" x14ac:dyDescent="0.25">
      <c r="B1235" s="31" t="s">
        <v>197</v>
      </c>
      <c r="C1235" s="277">
        <f>'2 Income Statement'!$B$20</f>
        <v>0</v>
      </c>
      <c r="D1235" s="143"/>
      <c r="E1235" s="143"/>
      <c r="F1235" s="145"/>
      <c r="G1235" s="143"/>
      <c r="H1235" s="143"/>
      <c r="I1235" s="156"/>
      <c r="J1235" s="92">
        <f t="shared" si="184"/>
        <v>0</v>
      </c>
      <c r="K1235" s="98">
        <f>'1 Enterprises'!S$14</f>
        <v>0</v>
      </c>
      <c r="L1235" s="94">
        <f t="shared" si="185"/>
        <v>0</v>
      </c>
    </row>
    <row r="1236" spans="2:12" ht="15" x14ac:dyDescent="0.25">
      <c r="B1236" s="31" t="s">
        <v>198</v>
      </c>
      <c r="C1236" s="277">
        <f>'2 Income Statement'!$B$21</f>
        <v>0</v>
      </c>
      <c r="D1236" s="143"/>
      <c r="E1236" s="143"/>
      <c r="F1236" s="145"/>
      <c r="G1236" s="143"/>
      <c r="H1236" s="143"/>
      <c r="I1236" s="156"/>
      <c r="J1236" s="92">
        <f t="shared" si="184"/>
        <v>0</v>
      </c>
      <c r="K1236" s="98">
        <f>'1 Enterprises'!T$14</f>
        <v>0</v>
      </c>
      <c r="L1236" s="94">
        <f t="shared" si="185"/>
        <v>0</v>
      </c>
    </row>
    <row r="1237" spans="2:12" ht="15" x14ac:dyDescent="0.25">
      <c r="B1237" s="31" t="s">
        <v>199</v>
      </c>
      <c r="C1237" s="277">
        <f>'2 Income Statement'!$B$22</f>
        <v>0</v>
      </c>
      <c r="D1237" s="143"/>
      <c r="E1237" s="143"/>
      <c r="F1237" s="145"/>
      <c r="G1237" s="143"/>
      <c r="H1237" s="143"/>
      <c r="I1237" s="156"/>
      <c r="J1237" s="92">
        <f t="shared" si="184"/>
        <v>0</v>
      </c>
      <c r="K1237" s="98">
        <f>'1 Enterprises'!U$14</f>
        <v>0</v>
      </c>
      <c r="L1237" s="94">
        <f t="shared" si="185"/>
        <v>0</v>
      </c>
    </row>
    <row r="1238" spans="2:12" ht="15" x14ac:dyDescent="0.25">
      <c r="B1238" s="31" t="s">
        <v>200</v>
      </c>
      <c r="C1238" s="277">
        <f>'2 Income Statement'!$B$23</f>
        <v>0</v>
      </c>
      <c r="D1238" s="143"/>
      <c r="E1238" s="143"/>
      <c r="F1238" s="145"/>
      <c r="G1238" s="143"/>
      <c r="H1238" s="143"/>
      <c r="I1238" s="156"/>
      <c r="J1238" s="92">
        <f t="shared" si="184"/>
        <v>0</v>
      </c>
      <c r="K1238" s="98">
        <f>'1 Enterprises'!V$14</f>
        <v>0</v>
      </c>
      <c r="L1238" s="94">
        <f t="shared" si="185"/>
        <v>0</v>
      </c>
    </row>
    <row r="1239" spans="2:12" ht="15" x14ac:dyDescent="0.25">
      <c r="B1239" s="31" t="s">
        <v>201</v>
      </c>
      <c r="C1239" s="277">
        <f>'2 Income Statement'!$B$24</f>
        <v>0</v>
      </c>
      <c r="D1239" s="143"/>
      <c r="E1239" s="143"/>
      <c r="F1239" s="145"/>
      <c r="G1239" s="143"/>
      <c r="H1239" s="143"/>
      <c r="I1239" s="156"/>
      <c r="J1239" s="92">
        <f t="shared" si="184"/>
        <v>0</v>
      </c>
      <c r="K1239" s="98">
        <f>'1 Enterprises'!W$14</f>
        <v>0</v>
      </c>
      <c r="L1239" s="94">
        <f t="shared" si="185"/>
        <v>0</v>
      </c>
    </row>
    <row r="1240" spans="2:12" ht="15" x14ac:dyDescent="0.25">
      <c r="B1240" s="31" t="s">
        <v>202</v>
      </c>
      <c r="C1240" s="277">
        <f>'2 Income Statement'!$B$25</f>
        <v>0</v>
      </c>
      <c r="D1240" s="143"/>
      <c r="E1240" s="143"/>
      <c r="F1240" s="145"/>
      <c r="G1240" s="143"/>
      <c r="H1240" s="143"/>
      <c r="I1240" s="156"/>
      <c r="J1240" s="92">
        <f t="shared" si="184"/>
        <v>0</v>
      </c>
      <c r="K1240" s="98">
        <f>'1 Enterprises'!X$14</f>
        <v>0</v>
      </c>
      <c r="L1240" s="94">
        <f t="shared" si="185"/>
        <v>0</v>
      </c>
    </row>
    <row r="1241" spans="2:12" ht="15" x14ac:dyDescent="0.25">
      <c r="B1241" s="31" t="s">
        <v>203</v>
      </c>
      <c r="C1241" s="277">
        <f>'2 Income Statement'!$B$26</f>
        <v>0</v>
      </c>
      <c r="D1241" s="143"/>
      <c r="E1241" s="143"/>
      <c r="F1241" s="145"/>
      <c r="G1241" s="143"/>
      <c r="H1241" s="143"/>
      <c r="I1241" s="156"/>
      <c r="J1241" s="92">
        <f t="shared" si="184"/>
        <v>0</v>
      </c>
      <c r="K1241" s="98">
        <f>'1 Enterprises'!Y$14</f>
        <v>0</v>
      </c>
      <c r="L1241" s="94">
        <f t="shared" si="185"/>
        <v>0</v>
      </c>
    </row>
    <row r="1242" spans="2:12" ht="15" x14ac:dyDescent="0.25">
      <c r="B1242" s="31" t="s">
        <v>204</v>
      </c>
      <c r="C1242" s="277">
        <f>'2 Income Statement'!$B$27</f>
        <v>0</v>
      </c>
      <c r="D1242" s="143"/>
      <c r="E1242" s="143"/>
      <c r="F1242" s="145"/>
      <c r="G1242" s="143"/>
      <c r="H1242" s="143"/>
      <c r="I1242" s="156"/>
      <c r="J1242" s="92">
        <f t="shared" si="184"/>
        <v>0</v>
      </c>
      <c r="K1242" s="98">
        <f>'1 Enterprises'!Z$14</f>
        <v>0</v>
      </c>
      <c r="L1242" s="94">
        <f t="shared" si="185"/>
        <v>0</v>
      </c>
    </row>
    <row r="1243" spans="2:12" ht="15" x14ac:dyDescent="0.25">
      <c r="B1243" s="31" t="s">
        <v>205</v>
      </c>
      <c r="C1243" s="277">
        <f>'2 Income Statement'!$B$28</f>
        <v>0</v>
      </c>
      <c r="D1243" s="143"/>
      <c r="E1243" s="143"/>
      <c r="F1243" s="145"/>
      <c r="G1243" s="143"/>
      <c r="H1243" s="143"/>
      <c r="I1243" s="156"/>
      <c r="J1243" s="92">
        <f t="shared" si="184"/>
        <v>0</v>
      </c>
      <c r="K1243" s="98">
        <f>'1 Enterprises'!AA$14</f>
        <v>0</v>
      </c>
      <c r="L1243" s="94">
        <f t="shared" si="185"/>
        <v>0</v>
      </c>
    </row>
    <row r="1244" spans="2:12" ht="15" x14ac:dyDescent="0.25">
      <c r="B1244" s="31" t="s">
        <v>206</v>
      </c>
      <c r="C1244" s="277">
        <f>'2 Income Statement'!$B$29</f>
        <v>0</v>
      </c>
      <c r="D1244" s="143"/>
      <c r="E1244" s="143"/>
      <c r="F1244" s="145"/>
      <c r="G1244" s="143"/>
      <c r="H1244" s="143"/>
      <c r="I1244" s="156"/>
      <c r="J1244" s="92">
        <f>IF(G1244&gt;0,(D1244*(F1244/G1244)),0)</f>
        <v>0</v>
      </c>
      <c r="K1244" s="98">
        <f>'1 Enterprises'!AB$14</f>
        <v>0</v>
      </c>
      <c r="L1244" s="94">
        <f>IF(K1244&gt;0,((J1244/K1244)*I1244),0)</f>
        <v>0</v>
      </c>
    </row>
    <row r="1245" spans="2:12" x14ac:dyDescent="0.2">
      <c r="C1245" s="31"/>
    </row>
    <row r="1246" spans="2:12" ht="15" x14ac:dyDescent="0.25">
      <c r="C1246" s="285" t="s">
        <v>455</v>
      </c>
      <c r="D1246" s="286"/>
      <c r="E1246" s="286"/>
      <c r="F1246" s="286"/>
      <c r="G1246" s="286"/>
      <c r="H1246" s="286"/>
      <c r="I1246" s="286"/>
      <c r="J1246" s="286"/>
      <c r="K1246" s="286"/>
      <c r="L1246" s="287"/>
    </row>
    <row r="1247" spans="2:12" ht="15" x14ac:dyDescent="0.25">
      <c r="B1247" s="31" t="s">
        <v>62</v>
      </c>
      <c r="C1247" s="91">
        <f>'2 Income Statement'!$B$5</f>
        <v>0</v>
      </c>
      <c r="D1247" s="143"/>
      <c r="E1247" s="143"/>
      <c r="F1247" s="145"/>
      <c r="G1247" s="143"/>
      <c r="H1247" s="143"/>
      <c r="I1247" s="156"/>
      <c r="J1247" s="92">
        <f>IF(G1247&gt;0,(D1247*(F1247/G1247)),0)</f>
        <v>0</v>
      </c>
      <c r="K1247" s="93">
        <f>'1 Enterprises'!D$14</f>
        <v>0</v>
      </c>
      <c r="L1247" s="94">
        <f>IF(K1247&gt;0,((J1247/K1247)*I1247),0)</f>
        <v>0</v>
      </c>
    </row>
    <row r="1248" spans="2:12" ht="15" x14ac:dyDescent="0.25">
      <c r="B1248" s="31" t="s">
        <v>63</v>
      </c>
      <c r="C1248" s="91">
        <f>'2 Income Statement'!$B$6</f>
        <v>0</v>
      </c>
      <c r="D1248" s="143"/>
      <c r="E1248" s="143"/>
      <c r="F1248" s="145"/>
      <c r="G1248" s="143"/>
      <c r="H1248" s="143"/>
      <c r="I1248" s="156"/>
      <c r="J1248" s="92">
        <f t="shared" ref="J1248:J1259" si="186">IF(G1248&gt;0,(D1248*(F1248/G1248)),0)</f>
        <v>0</v>
      </c>
      <c r="K1248" s="97">
        <f>'1 Enterprises'!E$14</f>
        <v>0</v>
      </c>
      <c r="L1248" s="94">
        <f t="shared" ref="L1248:L1259" si="187">IF(K1248&gt;0,((J1248/K1248)*I1248),0)</f>
        <v>0</v>
      </c>
    </row>
    <row r="1249" spans="2:12" ht="15" x14ac:dyDescent="0.25">
      <c r="B1249" s="31" t="s">
        <v>64</v>
      </c>
      <c r="C1249" s="91">
        <f>'2 Income Statement'!$B$7</f>
        <v>0</v>
      </c>
      <c r="D1249" s="143"/>
      <c r="E1249" s="143"/>
      <c r="F1249" s="145"/>
      <c r="G1249" s="143"/>
      <c r="H1249" s="143"/>
      <c r="I1249" s="156"/>
      <c r="J1249" s="92">
        <f t="shared" si="186"/>
        <v>0</v>
      </c>
      <c r="K1249" s="97">
        <f>'1 Enterprises'!F$14</f>
        <v>0</v>
      </c>
      <c r="L1249" s="94">
        <f t="shared" si="187"/>
        <v>0</v>
      </c>
    </row>
    <row r="1250" spans="2:12" ht="15" x14ac:dyDescent="0.25">
      <c r="B1250" s="31" t="s">
        <v>65</v>
      </c>
      <c r="C1250" s="91">
        <f>'2 Income Statement'!$B$8</f>
        <v>0</v>
      </c>
      <c r="D1250" s="143"/>
      <c r="E1250" s="143"/>
      <c r="F1250" s="145"/>
      <c r="G1250" s="143"/>
      <c r="H1250" s="143"/>
      <c r="I1250" s="156"/>
      <c r="J1250" s="92">
        <f t="shared" si="186"/>
        <v>0</v>
      </c>
      <c r="K1250" s="97">
        <f>'1 Enterprises'!G$14</f>
        <v>0</v>
      </c>
      <c r="L1250" s="94">
        <f t="shared" si="187"/>
        <v>0</v>
      </c>
    </row>
    <row r="1251" spans="2:12" ht="15" x14ac:dyDescent="0.25">
      <c r="B1251" s="31" t="s">
        <v>66</v>
      </c>
      <c r="C1251" s="91">
        <f>'2 Income Statement'!$B$9</f>
        <v>0</v>
      </c>
      <c r="D1251" s="143"/>
      <c r="E1251" s="143"/>
      <c r="F1251" s="145"/>
      <c r="G1251" s="143"/>
      <c r="H1251" s="143"/>
      <c r="I1251" s="156"/>
      <c r="J1251" s="92">
        <f t="shared" si="186"/>
        <v>0</v>
      </c>
      <c r="K1251" s="97">
        <f>'1 Enterprises'!H$14</f>
        <v>0</v>
      </c>
      <c r="L1251" s="94">
        <f t="shared" si="187"/>
        <v>0</v>
      </c>
    </row>
    <row r="1252" spans="2:12" ht="15" x14ac:dyDescent="0.25">
      <c r="B1252" s="31" t="s">
        <v>187</v>
      </c>
      <c r="C1252" s="91">
        <f>'2 Income Statement'!$B$10</f>
        <v>0</v>
      </c>
      <c r="D1252" s="143"/>
      <c r="E1252" s="143"/>
      <c r="F1252" s="145"/>
      <c r="G1252" s="143"/>
      <c r="H1252" s="143"/>
      <c r="I1252" s="156"/>
      <c r="J1252" s="92">
        <f t="shared" si="186"/>
        <v>0</v>
      </c>
      <c r="K1252" s="97">
        <f>'1 Enterprises'!I$14</f>
        <v>0</v>
      </c>
      <c r="L1252" s="94">
        <f t="shared" si="187"/>
        <v>0</v>
      </c>
    </row>
    <row r="1253" spans="2:12" ht="15" x14ac:dyDescent="0.25">
      <c r="B1253" s="31" t="s">
        <v>188</v>
      </c>
      <c r="C1253" s="91">
        <f>'2 Income Statement'!$B$11</f>
        <v>0</v>
      </c>
      <c r="D1253" s="143"/>
      <c r="E1253" s="143"/>
      <c r="F1253" s="145"/>
      <c r="G1253" s="143"/>
      <c r="H1253" s="143"/>
      <c r="I1253" s="156"/>
      <c r="J1253" s="92">
        <f t="shared" si="186"/>
        <v>0</v>
      </c>
      <c r="K1253" s="97">
        <f>'1 Enterprises'!J$14</f>
        <v>0</v>
      </c>
      <c r="L1253" s="94">
        <f t="shared" si="187"/>
        <v>0</v>
      </c>
    </row>
    <row r="1254" spans="2:12" ht="15" x14ac:dyDescent="0.25">
      <c r="B1254" s="31" t="s">
        <v>189</v>
      </c>
      <c r="C1254" s="91">
        <f>'2 Income Statement'!$B$12</f>
        <v>0</v>
      </c>
      <c r="D1254" s="143"/>
      <c r="E1254" s="143"/>
      <c r="F1254" s="145"/>
      <c r="G1254" s="143"/>
      <c r="H1254" s="143"/>
      <c r="I1254" s="156"/>
      <c r="J1254" s="92">
        <f t="shared" si="186"/>
        <v>0</v>
      </c>
      <c r="K1254" s="98">
        <f>'1 Enterprises'!K$14</f>
        <v>0</v>
      </c>
      <c r="L1254" s="94">
        <f t="shared" si="187"/>
        <v>0</v>
      </c>
    </row>
    <row r="1255" spans="2:12" ht="15" x14ac:dyDescent="0.25">
      <c r="B1255" s="31" t="s">
        <v>190</v>
      </c>
      <c r="C1255" s="91">
        <f>'2 Income Statement'!$B$13</f>
        <v>0</v>
      </c>
      <c r="D1255" s="143"/>
      <c r="E1255" s="143"/>
      <c r="F1255" s="145"/>
      <c r="G1255" s="143"/>
      <c r="H1255" s="143"/>
      <c r="I1255" s="156"/>
      <c r="J1255" s="92">
        <f t="shared" si="186"/>
        <v>0</v>
      </c>
      <c r="K1255" s="98">
        <f>'1 Enterprises'!L$14</f>
        <v>0</v>
      </c>
      <c r="L1255" s="94">
        <f t="shared" si="187"/>
        <v>0</v>
      </c>
    </row>
    <row r="1256" spans="2:12" ht="15" x14ac:dyDescent="0.25">
      <c r="B1256" s="31" t="s">
        <v>191</v>
      </c>
      <c r="C1256" s="91">
        <f>'2 Income Statement'!$B$14</f>
        <v>0</v>
      </c>
      <c r="D1256" s="143"/>
      <c r="E1256" s="143"/>
      <c r="F1256" s="145"/>
      <c r="G1256" s="143"/>
      <c r="H1256" s="143"/>
      <c r="I1256" s="156"/>
      <c r="J1256" s="92">
        <f t="shared" si="186"/>
        <v>0</v>
      </c>
      <c r="K1256" s="98">
        <f>'1 Enterprises'!M$14</f>
        <v>0</v>
      </c>
      <c r="L1256" s="94">
        <f t="shared" si="187"/>
        <v>0</v>
      </c>
    </row>
    <row r="1257" spans="2:12" ht="15" x14ac:dyDescent="0.25">
      <c r="B1257" s="31" t="s">
        <v>192</v>
      </c>
      <c r="C1257" s="91">
        <f>'2 Income Statement'!$B$15</f>
        <v>0</v>
      </c>
      <c r="D1257" s="143"/>
      <c r="E1257" s="143"/>
      <c r="F1257" s="145"/>
      <c r="G1257" s="143"/>
      <c r="H1257" s="143"/>
      <c r="I1257" s="156"/>
      <c r="J1257" s="92">
        <f t="shared" si="186"/>
        <v>0</v>
      </c>
      <c r="K1257" s="98">
        <f>'1 Enterprises'!N$14</f>
        <v>0</v>
      </c>
      <c r="L1257" s="94">
        <f t="shared" si="187"/>
        <v>0</v>
      </c>
    </row>
    <row r="1258" spans="2:12" ht="15" x14ac:dyDescent="0.25">
      <c r="B1258" s="31" t="s">
        <v>193</v>
      </c>
      <c r="C1258" s="91">
        <f>'2 Income Statement'!$B$16</f>
        <v>0</v>
      </c>
      <c r="D1258" s="143"/>
      <c r="E1258" s="143"/>
      <c r="F1258" s="145"/>
      <c r="G1258" s="143"/>
      <c r="H1258" s="143"/>
      <c r="I1258" s="156"/>
      <c r="J1258" s="92">
        <f t="shared" si="186"/>
        <v>0</v>
      </c>
      <c r="K1258" s="98">
        <f>'1 Enterprises'!O$14</f>
        <v>0</v>
      </c>
      <c r="L1258" s="94">
        <f t="shared" si="187"/>
        <v>0</v>
      </c>
    </row>
    <row r="1259" spans="2:12" ht="15" x14ac:dyDescent="0.25">
      <c r="B1259" s="31" t="s">
        <v>194</v>
      </c>
      <c r="C1259" s="277">
        <f>'2 Income Statement'!$B$17</f>
        <v>0</v>
      </c>
      <c r="D1259" s="143"/>
      <c r="E1259" s="143"/>
      <c r="F1259" s="145"/>
      <c r="G1259" s="143"/>
      <c r="H1259" s="143"/>
      <c r="I1259" s="156"/>
      <c r="J1259" s="92">
        <f t="shared" si="186"/>
        <v>0</v>
      </c>
      <c r="K1259" s="98">
        <f>'1 Enterprises'!P$14</f>
        <v>0</v>
      </c>
      <c r="L1259" s="94">
        <f t="shared" si="187"/>
        <v>0</v>
      </c>
    </row>
    <row r="1260" spans="2:12" ht="15" x14ac:dyDescent="0.25">
      <c r="B1260" s="31" t="s">
        <v>195</v>
      </c>
      <c r="C1260" s="277">
        <f>'2 Income Statement'!$B$18</f>
        <v>0</v>
      </c>
      <c r="D1260" s="143"/>
      <c r="E1260" s="143"/>
      <c r="F1260" s="145"/>
      <c r="G1260" s="143"/>
      <c r="H1260" s="143"/>
      <c r="I1260" s="156"/>
      <c r="J1260" s="92">
        <f>IF(G1260&gt;0,(D1260*(F1260/G1260)),0)</f>
        <v>0</v>
      </c>
      <c r="K1260" s="98">
        <f>'1 Enterprises'!Q$14</f>
        <v>0</v>
      </c>
      <c r="L1260" s="94">
        <f>IF(K1260&gt;0,((J1260/K1260)*I1260),0)</f>
        <v>0</v>
      </c>
    </row>
    <row r="1261" spans="2:12" ht="15" x14ac:dyDescent="0.25">
      <c r="B1261" s="31" t="s">
        <v>196</v>
      </c>
      <c r="C1261" s="277">
        <f>'2 Income Statement'!$B$19</f>
        <v>0</v>
      </c>
      <c r="D1261" s="143"/>
      <c r="E1261" s="143"/>
      <c r="F1261" s="145"/>
      <c r="G1261" s="143"/>
      <c r="H1261" s="143"/>
      <c r="I1261" s="156"/>
      <c r="J1261" s="92">
        <f t="shared" ref="J1261:J1271" si="188">IF(G1261&gt;0,(D1261*(F1261/G1261)),0)</f>
        <v>0</v>
      </c>
      <c r="K1261" s="98">
        <f>'1 Enterprises'!R$14</f>
        <v>0</v>
      </c>
      <c r="L1261" s="94">
        <f t="shared" ref="L1261:L1271" si="189">IF(K1261&gt;0,((J1261/K1261)*I1261),0)</f>
        <v>0</v>
      </c>
    </row>
    <row r="1262" spans="2:12" ht="15" x14ac:dyDescent="0.25">
      <c r="B1262" s="31" t="s">
        <v>197</v>
      </c>
      <c r="C1262" s="277">
        <f>'2 Income Statement'!$B$20</f>
        <v>0</v>
      </c>
      <c r="D1262" s="143"/>
      <c r="E1262" s="143"/>
      <c r="F1262" s="145"/>
      <c r="G1262" s="143"/>
      <c r="H1262" s="143"/>
      <c r="I1262" s="156"/>
      <c r="J1262" s="92">
        <f t="shared" si="188"/>
        <v>0</v>
      </c>
      <c r="K1262" s="98">
        <f>'1 Enterprises'!S$14</f>
        <v>0</v>
      </c>
      <c r="L1262" s="94">
        <f t="shared" si="189"/>
        <v>0</v>
      </c>
    </row>
    <row r="1263" spans="2:12" ht="15" x14ac:dyDescent="0.25">
      <c r="B1263" s="31" t="s">
        <v>198</v>
      </c>
      <c r="C1263" s="277">
        <f>'2 Income Statement'!$B$21</f>
        <v>0</v>
      </c>
      <c r="D1263" s="143"/>
      <c r="E1263" s="143"/>
      <c r="F1263" s="145"/>
      <c r="G1263" s="143"/>
      <c r="H1263" s="143"/>
      <c r="I1263" s="156"/>
      <c r="J1263" s="92">
        <f t="shared" si="188"/>
        <v>0</v>
      </c>
      <c r="K1263" s="98">
        <f>'1 Enterprises'!T$14</f>
        <v>0</v>
      </c>
      <c r="L1263" s="94">
        <f t="shared" si="189"/>
        <v>0</v>
      </c>
    </row>
    <row r="1264" spans="2:12" ht="15" x14ac:dyDescent="0.25">
      <c r="B1264" s="31" t="s">
        <v>199</v>
      </c>
      <c r="C1264" s="277">
        <f>'2 Income Statement'!$B$22</f>
        <v>0</v>
      </c>
      <c r="D1264" s="143"/>
      <c r="E1264" s="143"/>
      <c r="F1264" s="145"/>
      <c r="G1264" s="143"/>
      <c r="H1264" s="143"/>
      <c r="I1264" s="156"/>
      <c r="J1264" s="92">
        <f t="shared" si="188"/>
        <v>0</v>
      </c>
      <c r="K1264" s="98">
        <f>'1 Enterprises'!U$14</f>
        <v>0</v>
      </c>
      <c r="L1264" s="94">
        <f t="shared" si="189"/>
        <v>0</v>
      </c>
    </row>
    <row r="1265" spans="2:12" ht="15" x14ac:dyDescent="0.25">
      <c r="B1265" s="31" t="s">
        <v>200</v>
      </c>
      <c r="C1265" s="277">
        <f>'2 Income Statement'!$B$23</f>
        <v>0</v>
      </c>
      <c r="D1265" s="143"/>
      <c r="E1265" s="143"/>
      <c r="F1265" s="145"/>
      <c r="G1265" s="143"/>
      <c r="H1265" s="143"/>
      <c r="I1265" s="156"/>
      <c r="J1265" s="92">
        <f t="shared" si="188"/>
        <v>0</v>
      </c>
      <c r="K1265" s="98">
        <f>'1 Enterprises'!V$14</f>
        <v>0</v>
      </c>
      <c r="L1265" s="94">
        <f t="shared" si="189"/>
        <v>0</v>
      </c>
    </row>
    <row r="1266" spans="2:12" ht="15" x14ac:dyDescent="0.25">
      <c r="B1266" s="31" t="s">
        <v>201</v>
      </c>
      <c r="C1266" s="277">
        <f>'2 Income Statement'!$B$24</f>
        <v>0</v>
      </c>
      <c r="D1266" s="143"/>
      <c r="E1266" s="143"/>
      <c r="F1266" s="145"/>
      <c r="G1266" s="143"/>
      <c r="H1266" s="143"/>
      <c r="I1266" s="156"/>
      <c r="J1266" s="92">
        <f t="shared" si="188"/>
        <v>0</v>
      </c>
      <c r="K1266" s="98">
        <f>'1 Enterprises'!W$14</f>
        <v>0</v>
      </c>
      <c r="L1266" s="94">
        <f t="shared" si="189"/>
        <v>0</v>
      </c>
    </row>
    <row r="1267" spans="2:12" ht="15" x14ac:dyDescent="0.25">
      <c r="B1267" s="31" t="s">
        <v>202</v>
      </c>
      <c r="C1267" s="277">
        <f>'2 Income Statement'!$B$25</f>
        <v>0</v>
      </c>
      <c r="D1267" s="143"/>
      <c r="E1267" s="143"/>
      <c r="F1267" s="145"/>
      <c r="G1267" s="143"/>
      <c r="H1267" s="143"/>
      <c r="I1267" s="156"/>
      <c r="J1267" s="92">
        <f t="shared" si="188"/>
        <v>0</v>
      </c>
      <c r="K1267" s="98">
        <f>'1 Enterprises'!X$14</f>
        <v>0</v>
      </c>
      <c r="L1267" s="94">
        <f t="shared" si="189"/>
        <v>0</v>
      </c>
    </row>
    <row r="1268" spans="2:12" ht="15" x14ac:dyDescent="0.25">
      <c r="B1268" s="31" t="s">
        <v>203</v>
      </c>
      <c r="C1268" s="277">
        <f>'2 Income Statement'!$B$26</f>
        <v>0</v>
      </c>
      <c r="D1268" s="143"/>
      <c r="E1268" s="143"/>
      <c r="F1268" s="145"/>
      <c r="G1268" s="143"/>
      <c r="H1268" s="143"/>
      <c r="I1268" s="156"/>
      <c r="J1268" s="92">
        <f t="shared" si="188"/>
        <v>0</v>
      </c>
      <c r="K1268" s="98">
        <f>'1 Enterprises'!Y$14</f>
        <v>0</v>
      </c>
      <c r="L1268" s="94">
        <f t="shared" si="189"/>
        <v>0</v>
      </c>
    </row>
    <row r="1269" spans="2:12" ht="15" x14ac:dyDescent="0.25">
      <c r="B1269" s="31" t="s">
        <v>204</v>
      </c>
      <c r="C1269" s="277">
        <f>'2 Income Statement'!$B$27</f>
        <v>0</v>
      </c>
      <c r="D1269" s="143"/>
      <c r="E1269" s="143"/>
      <c r="F1269" s="145"/>
      <c r="G1269" s="143"/>
      <c r="H1269" s="143"/>
      <c r="I1269" s="156"/>
      <c r="J1269" s="92">
        <f t="shared" si="188"/>
        <v>0</v>
      </c>
      <c r="K1269" s="98">
        <f>'1 Enterprises'!Z$14</f>
        <v>0</v>
      </c>
      <c r="L1269" s="94">
        <f t="shared" si="189"/>
        <v>0</v>
      </c>
    </row>
    <row r="1270" spans="2:12" ht="15" x14ac:dyDescent="0.25">
      <c r="B1270" s="31" t="s">
        <v>205</v>
      </c>
      <c r="C1270" s="277">
        <f>'2 Income Statement'!$B$28</f>
        <v>0</v>
      </c>
      <c r="D1270" s="143"/>
      <c r="E1270" s="143"/>
      <c r="F1270" s="145"/>
      <c r="G1270" s="143"/>
      <c r="H1270" s="143"/>
      <c r="I1270" s="156"/>
      <c r="J1270" s="92">
        <f t="shared" si="188"/>
        <v>0</v>
      </c>
      <c r="K1270" s="98">
        <f>'1 Enterprises'!AA$14</f>
        <v>0</v>
      </c>
      <c r="L1270" s="94">
        <f t="shared" si="189"/>
        <v>0</v>
      </c>
    </row>
    <row r="1271" spans="2:12" ht="15" x14ac:dyDescent="0.25">
      <c r="B1271" s="31" t="s">
        <v>206</v>
      </c>
      <c r="C1271" s="277">
        <f>'2 Income Statement'!$B$29</f>
        <v>0</v>
      </c>
      <c r="D1271" s="143"/>
      <c r="E1271" s="143"/>
      <c r="F1271" s="145"/>
      <c r="G1271" s="143"/>
      <c r="H1271" s="143"/>
      <c r="I1271" s="156"/>
      <c r="J1271" s="92">
        <f t="shared" si="188"/>
        <v>0</v>
      </c>
      <c r="K1271" s="98">
        <f>'1 Enterprises'!AB$14</f>
        <v>0</v>
      </c>
      <c r="L1271" s="94">
        <f t="shared" si="189"/>
        <v>0</v>
      </c>
    </row>
    <row r="1272" spans="2:12" x14ac:dyDescent="0.2">
      <c r="C1272" s="31"/>
    </row>
    <row r="1273" spans="2:12" ht="15" x14ac:dyDescent="0.25">
      <c r="C1273" s="285" t="s">
        <v>456</v>
      </c>
      <c r="D1273" s="286"/>
      <c r="E1273" s="286"/>
      <c r="F1273" s="286"/>
      <c r="G1273" s="286"/>
      <c r="H1273" s="286"/>
      <c r="I1273" s="286"/>
      <c r="J1273" s="286"/>
      <c r="K1273" s="286"/>
      <c r="L1273" s="287"/>
    </row>
    <row r="1274" spans="2:12" ht="15" x14ac:dyDescent="0.25">
      <c r="B1274" s="31" t="s">
        <v>62</v>
      </c>
      <c r="C1274" s="91">
        <f>'2 Income Statement'!$B$5</f>
        <v>0</v>
      </c>
      <c r="D1274" s="143"/>
      <c r="E1274" s="143"/>
      <c r="F1274" s="145"/>
      <c r="G1274" s="143"/>
      <c r="H1274" s="143"/>
      <c r="I1274" s="156"/>
      <c r="J1274" s="92">
        <f>IF(G1274&gt;0,(D1274*(F1274/G1274)),0)</f>
        <v>0</v>
      </c>
      <c r="K1274" s="93">
        <f>'1 Enterprises'!D$14</f>
        <v>0</v>
      </c>
      <c r="L1274" s="94">
        <f>IF(K1274&gt;0,((J1274/K1274)*I1274),0)</f>
        <v>0</v>
      </c>
    </row>
    <row r="1275" spans="2:12" ht="15" x14ac:dyDescent="0.25">
      <c r="B1275" s="31" t="s">
        <v>63</v>
      </c>
      <c r="C1275" s="91">
        <f>'2 Income Statement'!$B$6</f>
        <v>0</v>
      </c>
      <c r="D1275" s="143"/>
      <c r="E1275" s="143"/>
      <c r="F1275" s="145"/>
      <c r="G1275" s="143"/>
      <c r="H1275" s="143"/>
      <c r="I1275" s="156"/>
      <c r="J1275" s="92">
        <f t="shared" ref="J1275:J1286" si="190">IF(G1275&gt;0,(D1275*(F1275/G1275)),0)</f>
        <v>0</v>
      </c>
      <c r="K1275" s="97">
        <f>'1 Enterprises'!E$14</f>
        <v>0</v>
      </c>
      <c r="L1275" s="94">
        <f t="shared" ref="L1275:L1286" si="191">IF(K1275&gt;0,((J1275/K1275)*I1275),0)</f>
        <v>0</v>
      </c>
    </row>
    <row r="1276" spans="2:12" ht="15" x14ac:dyDescent="0.25">
      <c r="B1276" s="31" t="s">
        <v>64</v>
      </c>
      <c r="C1276" s="91">
        <f>'2 Income Statement'!$B$7</f>
        <v>0</v>
      </c>
      <c r="D1276" s="143"/>
      <c r="E1276" s="143"/>
      <c r="F1276" s="145"/>
      <c r="G1276" s="143"/>
      <c r="H1276" s="143"/>
      <c r="I1276" s="156"/>
      <c r="J1276" s="92">
        <f t="shared" si="190"/>
        <v>0</v>
      </c>
      <c r="K1276" s="97">
        <f>'1 Enterprises'!F$14</f>
        <v>0</v>
      </c>
      <c r="L1276" s="94">
        <f t="shared" si="191"/>
        <v>0</v>
      </c>
    </row>
    <row r="1277" spans="2:12" ht="15" x14ac:dyDescent="0.25">
      <c r="B1277" s="31" t="s">
        <v>65</v>
      </c>
      <c r="C1277" s="91">
        <f>'2 Income Statement'!$B$8</f>
        <v>0</v>
      </c>
      <c r="D1277" s="143"/>
      <c r="E1277" s="143"/>
      <c r="F1277" s="145"/>
      <c r="G1277" s="143"/>
      <c r="H1277" s="143"/>
      <c r="I1277" s="156"/>
      <c r="J1277" s="92">
        <f t="shared" si="190"/>
        <v>0</v>
      </c>
      <c r="K1277" s="97">
        <f>'1 Enterprises'!G$14</f>
        <v>0</v>
      </c>
      <c r="L1277" s="94">
        <f t="shared" si="191"/>
        <v>0</v>
      </c>
    </row>
    <row r="1278" spans="2:12" ht="15" x14ac:dyDescent="0.25">
      <c r="B1278" s="31" t="s">
        <v>66</v>
      </c>
      <c r="C1278" s="91">
        <f>'2 Income Statement'!$B$9</f>
        <v>0</v>
      </c>
      <c r="D1278" s="143"/>
      <c r="E1278" s="143"/>
      <c r="F1278" s="145"/>
      <c r="G1278" s="143"/>
      <c r="H1278" s="143"/>
      <c r="I1278" s="156"/>
      <c r="J1278" s="92">
        <f t="shared" si="190"/>
        <v>0</v>
      </c>
      <c r="K1278" s="97">
        <f>'1 Enterprises'!H$14</f>
        <v>0</v>
      </c>
      <c r="L1278" s="94">
        <f t="shared" si="191"/>
        <v>0</v>
      </c>
    </row>
    <row r="1279" spans="2:12" ht="15" x14ac:dyDescent="0.25">
      <c r="B1279" s="31" t="s">
        <v>187</v>
      </c>
      <c r="C1279" s="91">
        <f>'2 Income Statement'!$B$10</f>
        <v>0</v>
      </c>
      <c r="D1279" s="143"/>
      <c r="E1279" s="143"/>
      <c r="F1279" s="145"/>
      <c r="G1279" s="143"/>
      <c r="H1279" s="143"/>
      <c r="I1279" s="156"/>
      <c r="J1279" s="92">
        <f t="shared" si="190"/>
        <v>0</v>
      </c>
      <c r="K1279" s="97">
        <f>'1 Enterprises'!I$14</f>
        <v>0</v>
      </c>
      <c r="L1279" s="94">
        <f t="shared" si="191"/>
        <v>0</v>
      </c>
    </row>
    <row r="1280" spans="2:12" ht="15" x14ac:dyDescent="0.25">
      <c r="B1280" s="31" t="s">
        <v>188</v>
      </c>
      <c r="C1280" s="91">
        <f>'2 Income Statement'!$B$11</f>
        <v>0</v>
      </c>
      <c r="D1280" s="143"/>
      <c r="E1280" s="143"/>
      <c r="F1280" s="145"/>
      <c r="G1280" s="143"/>
      <c r="H1280" s="143"/>
      <c r="I1280" s="156"/>
      <c r="J1280" s="92">
        <f t="shared" si="190"/>
        <v>0</v>
      </c>
      <c r="K1280" s="97">
        <f>'1 Enterprises'!J$14</f>
        <v>0</v>
      </c>
      <c r="L1280" s="94">
        <f t="shared" si="191"/>
        <v>0</v>
      </c>
    </row>
    <row r="1281" spans="2:12" ht="15" x14ac:dyDescent="0.25">
      <c r="B1281" s="31" t="s">
        <v>189</v>
      </c>
      <c r="C1281" s="91">
        <f>'2 Income Statement'!$B$12</f>
        <v>0</v>
      </c>
      <c r="D1281" s="143"/>
      <c r="E1281" s="143"/>
      <c r="F1281" s="145"/>
      <c r="G1281" s="143"/>
      <c r="H1281" s="143"/>
      <c r="I1281" s="156"/>
      <c r="J1281" s="92">
        <f t="shared" si="190"/>
        <v>0</v>
      </c>
      <c r="K1281" s="98">
        <f>'1 Enterprises'!K$14</f>
        <v>0</v>
      </c>
      <c r="L1281" s="94">
        <f t="shared" si="191"/>
        <v>0</v>
      </c>
    </row>
    <row r="1282" spans="2:12" ht="15" x14ac:dyDescent="0.25">
      <c r="B1282" s="31" t="s">
        <v>190</v>
      </c>
      <c r="C1282" s="91">
        <f>'2 Income Statement'!$B$13</f>
        <v>0</v>
      </c>
      <c r="D1282" s="143"/>
      <c r="E1282" s="143"/>
      <c r="F1282" s="145"/>
      <c r="G1282" s="143"/>
      <c r="H1282" s="143"/>
      <c r="I1282" s="156"/>
      <c r="J1282" s="92">
        <f t="shared" si="190"/>
        <v>0</v>
      </c>
      <c r="K1282" s="98">
        <f>'1 Enterprises'!L$14</f>
        <v>0</v>
      </c>
      <c r="L1282" s="94">
        <f t="shared" si="191"/>
        <v>0</v>
      </c>
    </row>
    <row r="1283" spans="2:12" ht="15" x14ac:dyDescent="0.25">
      <c r="B1283" s="31" t="s">
        <v>191</v>
      </c>
      <c r="C1283" s="91">
        <f>'2 Income Statement'!$B$14</f>
        <v>0</v>
      </c>
      <c r="D1283" s="143"/>
      <c r="E1283" s="143"/>
      <c r="F1283" s="145"/>
      <c r="G1283" s="143"/>
      <c r="H1283" s="143"/>
      <c r="I1283" s="156"/>
      <c r="J1283" s="92">
        <f t="shared" si="190"/>
        <v>0</v>
      </c>
      <c r="K1283" s="98">
        <f>'1 Enterprises'!M$14</f>
        <v>0</v>
      </c>
      <c r="L1283" s="94">
        <f t="shared" si="191"/>
        <v>0</v>
      </c>
    </row>
    <row r="1284" spans="2:12" ht="15" x14ac:dyDescent="0.25">
      <c r="B1284" s="31" t="s">
        <v>192</v>
      </c>
      <c r="C1284" s="91">
        <f>'2 Income Statement'!$B$15</f>
        <v>0</v>
      </c>
      <c r="D1284" s="143"/>
      <c r="E1284" s="143"/>
      <c r="F1284" s="145"/>
      <c r="G1284" s="143"/>
      <c r="H1284" s="143"/>
      <c r="I1284" s="156"/>
      <c r="J1284" s="92">
        <f t="shared" si="190"/>
        <v>0</v>
      </c>
      <c r="K1284" s="98">
        <f>'1 Enterprises'!N$14</f>
        <v>0</v>
      </c>
      <c r="L1284" s="94">
        <f t="shared" si="191"/>
        <v>0</v>
      </c>
    </row>
    <row r="1285" spans="2:12" ht="15" x14ac:dyDescent="0.25">
      <c r="B1285" s="31" t="s">
        <v>193</v>
      </c>
      <c r="C1285" s="91">
        <f>'2 Income Statement'!$B$16</f>
        <v>0</v>
      </c>
      <c r="D1285" s="143"/>
      <c r="E1285" s="143"/>
      <c r="F1285" s="145"/>
      <c r="G1285" s="143"/>
      <c r="H1285" s="143"/>
      <c r="I1285" s="156"/>
      <c r="J1285" s="92">
        <f t="shared" si="190"/>
        <v>0</v>
      </c>
      <c r="K1285" s="98">
        <f>'1 Enterprises'!O$14</f>
        <v>0</v>
      </c>
      <c r="L1285" s="94">
        <f t="shared" si="191"/>
        <v>0</v>
      </c>
    </row>
    <row r="1286" spans="2:12" ht="15" x14ac:dyDescent="0.25">
      <c r="B1286" s="31" t="s">
        <v>194</v>
      </c>
      <c r="C1286" s="277">
        <f>'2 Income Statement'!$B$17</f>
        <v>0</v>
      </c>
      <c r="D1286" s="143"/>
      <c r="E1286" s="143"/>
      <c r="F1286" s="145"/>
      <c r="G1286" s="143"/>
      <c r="H1286" s="143"/>
      <c r="I1286" s="156"/>
      <c r="J1286" s="92">
        <f t="shared" si="190"/>
        <v>0</v>
      </c>
      <c r="K1286" s="98">
        <f>'1 Enterprises'!P$14</f>
        <v>0</v>
      </c>
      <c r="L1286" s="94">
        <f t="shared" si="191"/>
        <v>0</v>
      </c>
    </row>
    <row r="1287" spans="2:12" ht="15" x14ac:dyDescent="0.25">
      <c r="B1287" s="31" t="s">
        <v>195</v>
      </c>
      <c r="C1287" s="277">
        <f>'2 Income Statement'!$B$18</f>
        <v>0</v>
      </c>
      <c r="D1287" s="143"/>
      <c r="E1287" s="143"/>
      <c r="F1287" s="145"/>
      <c r="G1287" s="143"/>
      <c r="H1287" s="143"/>
      <c r="I1287" s="156"/>
      <c r="J1287" s="92">
        <f>IF(G1287&gt;0,(D1287*(F1287/G1287)),0)</f>
        <v>0</v>
      </c>
      <c r="K1287" s="98">
        <f>'1 Enterprises'!Q$14</f>
        <v>0</v>
      </c>
      <c r="L1287" s="94">
        <f>IF(K1287&gt;0,((J1287/K1287)*I1287),0)</f>
        <v>0</v>
      </c>
    </row>
    <row r="1288" spans="2:12" ht="15" x14ac:dyDescent="0.25">
      <c r="B1288" s="31" t="s">
        <v>196</v>
      </c>
      <c r="C1288" s="277">
        <f>'2 Income Statement'!$B$19</f>
        <v>0</v>
      </c>
      <c r="D1288" s="143"/>
      <c r="E1288" s="143"/>
      <c r="F1288" s="145"/>
      <c r="G1288" s="143"/>
      <c r="H1288" s="143"/>
      <c r="I1288" s="156"/>
      <c r="J1288" s="92">
        <f t="shared" ref="J1288:J1298" si="192">IF(G1288&gt;0,(D1288*(F1288/G1288)),0)</f>
        <v>0</v>
      </c>
      <c r="K1288" s="98">
        <f>'1 Enterprises'!R$14</f>
        <v>0</v>
      </c>
      <c r="L1288" s="94">
        <f t="shared" ref="L1288:L1298" si="193">IF(K1288&gt;0,((J1288/K1288)*I1288),0)</f>
        <v>0</v>
      </c>
    </row>
    <row r="1289" spans="2:12" ht="15" x14ac:dyDescent="0.25">
      <c r="B1289" s="31" t="s">
        <v>197</v>
      </c>
      <c r="C1289" s="277">
        <f>'2 Income Statement'!$B$20</f>
        <v>0</v>
      </c>
      <c r="D1289" s="143"/>
      <c r="E1289" s="143"/>
      <c r="F1289" s="145"/>
      <c r="G1289" s="143"/>
      <c r="H1289" s="143"/>
      <c r="I1289" s="156"/>
      <c r="J1289" s="92">
        <f t="shared" si="192"/>
        <v>0</v>
      </c>
      <c r="K1289" s="98">
        <f>'1 Enterprises'!S$14</f>
        <v>0</v>
      </c>
      <c r="L1289" s="94">
        <f t="shared" si="193"/>
        <v>0</v>
      </c>
    </row>
    <row r="1290" spans="2:12" ht="15" x14ac:dyDescent="0.25">
      <c r="B1290" s="31" t="s">
        <v>198</v>
      </c>
      <c r="C1290" s="277">
        <f>'2 Income Statement'!$B$21</f>
        <v>0</v>
      </c>
      <c r="D1290" s="143"/>
      <c r="E1290" s="143"/>
      <c r="F1290" s="145"/>
      <c r="G1290" s="143"/>
      <c r="H1290" s="143"/>
      <c r="I1290" s="156"/>
      <c r="J1290" s="92">
        <f t="shared" si="192"/>
        <v>0</v>
      </c>
      <c r="K1290" s="98">
        <f>'1 Enterprises'!T$14</f>
        <v>0</v>
      </c>
      <c r="L1290" s="94">
        <f t="shared" si="193"/>
        <v>0</v>
      </c>
    </row>
    <row r="1291" spans="2:12" ht="15" x14ac:dyDescent="0.25">
      <c r="B1291" s="31" t="s">
        <v>199</v>
      </c>
      <c r="C1291" s="277">
        <f>'2 Income Statement'!$B$22</f>
        <v>0</v>
      </c>
      <c r="D1291" s="143"/>
      <c r="E1291" s="143"/>
      <c r="F1291" s="145"/>
      <c r="G1291" s="143"/>
      <c r="H1291" s="143"/>
      <c r="I1291" s="156"/>
      <c r="J1291" s="92">
        <f t="shared" si="192"/>
        <v>0</v>
      </c>
      <c r="K1291" s="98">
        <f>'1 Enterprises'!U$14</f>
        <v>0</v>
      </c>
      <c r="L1291" s="94">
        <f t="shared" si="193"/>
        <v>0</v>
      </c>
    </row>
    <row r="1292" spans="2:12" ht="15" x14ac:dyDescent="0.25">
      <c r="B1292" s="31" t="s">
        <v>200</v>
      </c>
      <c r="C1292" s="277">
        <f>'2 Income Statement'!$B$23</f>
        <v>0</v>
      </c>
      <c r="D1292" s="143"/>
      <c r="E1292" s="143"/>
      <c r="F1292" s="145"/>
      <c r="G1292" s="143"/>
      <c r="H1292" s="143"/>
      <c r="I1292" s="156"/>
      <c r="J1292" s="92">
        <f t="shared" si="192"/>
        <v>0</v>
      </c>
      <c r="K1292" s="98">
        <f>'1 Enterprises'!V$14</f>
        <v>0</v>
      </c>
      <c r="L1292" s="94">
        <f t="shared" si="193"/>
        <v>0</v>
      </c>
    </row>
    <row r="1293" spans="2:12" ht="15" x14ac:dyDescent="0.25">
      <c r="B1293" s="31" t="s">
        <v>201</v>
      </c>
      <c r="C1293" s="277">
        <f>'2 Income Statement'!$B$24</f>
        <v>0</v>
      </c>
      <c r="D1293" s="143"/>
      <c r="E1293" s="143"/>
      <c r="F1293" s="145"/>
      <c r="G1293" s="143"/>
      <c r="H1293" s="143"/>
      <c r="I1293" s="156"/>
      <c r="J1293" s="92">
        <f t="shared" si="192"/>
        <v>0</v>
      </c>
      <c r="K1293" s="98">
        <f>'1 Enterprises'!W$14</f>
        <v>0</v>
      </c>
      <c r="L1293" s="94">
        <f t="shared" si="193"/>
        <v>0</v>
      </c>
    </row>
    <row r="1294" spans="2:12" ht="15" x14ac:dyDescent="0.25">
      <c r="B1294" s="31" t="s">
        <v>202</v>
      </c>
      <c r="C1294" s="277">
        <f>'2 Income Statement'!$B$25</f>
        <v>0</v>
      </c>
      <c r="D1294" s="143"/>
      <c r="E1294" s="143"/>
      <c r="F1294" s="145"/>
      <c r="G1294" s="143"/>
      <c r="H1294" s="143"/>
      <c r="I1294" s="156"/>
      <c r="J1294" s="92">
        <f t="shared" si="192"/>
        <v>0</v>
      </c>
      <c r="K1294" s="98">
        <f>'1 Enterprises'!X$14</f>
        <v>0</v>
      </c>
      <c r="L1294" s="94">
        <f t="shared" si="193"/>
        <v>0</v>
      </c>
    </row>
    <row r="1295" spans="2:12" ht="15" x14ac:dyDescent="0.25">
      <c r="B1295" s="31" t="s">
        <v>203</v>
      </c>
      <c r="C1295" s="277">
        <f>'2 Income Statement'!$B$26</f>
        <v>0</v>
      </c>
      <c r="D1295" s="143"/>
      <c r="E1295" s="143"/>
      <c r="F1295" s="145"/>
      <c r="G1295" s="143"/>
      <c r="H1295" s="143"/>
      <c r="I1295" s="156"/>
      <c r="J1295" s="92">
        <f t="shared" si="192"/>
        <v>0</v>
      </c>
      <c r="K1295" s="98">
        <f>'1 Enterprises'!Y$14</f>
        <v>0</v>
      </c>
      <c r="L1295" s="94">
        <f t="shared" si="193"/>
        <v>0</v>
      </c>
    </row>
    <row r="1296" spans="2:12" ht="15" x14ac:dyDescent="0.25">
      <c r="B1296" s="31" t="s">
        <v>204</v>
      </c>
      <c r="C1296" s="277">
        <f>'2 Income Statement'!$B$27</f>
        <v>0</v>
      </c>
      <c r="D1296" s="143"/>
      <c r="E1296" s="143"/>
      <c r="F1296" s="145"/>
      <c r="G1296" s="143"/>
      <c r="H1296" s="143"/>
      <c r="I1296" s="156"/>
      <c r="J1296" s="92">
        <f t="shared" si="192"/>
        <v>0</v>
      </c>
      <c r="K1296" s="98">
        <f>'1 Enterprises'!Z$14</f>
        <v>0</v>
      </c>
      <c r="L1296" s="94">
        <f t="shared" si="193"/>
        <v>0</v>
      </c>
    </row>
    <row r="1297" spans="2:12" ht="15" x14ac:dyDescent="0.25">
      <c r="B1297" s="31" t="s">
        <v>205</v>
      </c>
      <c r="C1297" s="277">
        <f>'2 Income Statement'!$B$28</f>
        <v>0</v>
      </c>
      <c r="D1297" s="143"/>
      <c r="E1297" s="143"/>
      <c r="F1297" s="145"/>
      <c r="G1297" s="143"/>
      <c r="H1297" s="143"/>
      <c r="I1297" s="156"/>
      <c r="J1297" s="92">
        <f t="shared" si="192"/>
        <v>0</v>
      </c>
      <c r="K1297" s="98">
        <f>'1 Enterprises'!AA$14</f>
        <v>0</v>
      </c>
      <c r="L1297" s="94">
        <f t="shared" si="193"/>
        <v>0</v>
      </c>
    </row>
    <row r="1298" spans="2:12" ht="15" x14ac:dyDescent="0.25">
      <c r="B1298" s="31" t="s">
        <v>206</v>
      </c>
      <c r="C1298" s="277">
        <f>'2 Income Statement'!$B$29</f>
        <v>0</v>
      </c>
      <c r="D1298" s="143"/>
      <c r="E1298" s="143"/>
      <c r="F1298" s="145"/>
      <c r="G1298" s="143"/>
      <c r="H1298" s="143"/>
      <c r="I1298" s="156"/>
      <c r="J1298" s="92">
        <f t="shared" si="192"/>
        <v>0</v>
      </c>
      <c r="K1298" s="98">
        <f>'1 Enterprises'!AB$14</f>
        <v>0</v>
      </c>
      <c r="L1298" s="94">
        <f t="shared" si="193"/>
        <v>0</v>
      </c>
    </row>
    <row r="1299" spans="2:12" x14ac:dyDescent="0.2">
      <c r="C1299" s="31"/>
    </row>
    <row r="1300" spans="2:12" ht="15" x14ac:dyDescent="0.25">
      <c r="C1300" s="285" t="s">
        <v>457</v>
      </c>
      <c r="D1300" s="286"/>
      <c r="E1300" s="286"/>
      <c r="F1300" s="286"/>
      <c r="G1300" s="286"/>
      <c r="H1300" s="286"/>
      <c r="I1300" s="286"/>
      <c r="J1300" s="286"/>
      <c r="K1300" s="286"/>
      <c r="L1300" s="287"/>
    </row>
    <row r="1301" spans="2:12" ht="15" x14ac:dyDescent="0.25">
      <c r="B1301" s="31" t="s">
        <v>62</v>
      </c>
      <c r="C1301" s="91">
        <f>'2 Income Statement'!$B$5</f>
        <v>0</v>
      </c>
      <c r="D1301" s="143"/>
      <c r="E1301" s="143"/>
      <c r="F1301" s="145"/>
      <c r="G1301" s="143"/>
      <c r="H1301" s="143"/>
      <c r="I1301" s="156"/>
      <c r="J1301" s="92">
        <f>IF(G1301&gt;0,(D1301*(F1301/G1301)),0)</f>
        <v>0</v>
      </c>
      <c r="K1301" s="93">
        <f>'1 Enterprises'!D$14</f>
        <v>0</v>
      </c>
      <c r="L1301" s="94">
        <f>IF(K1301&gt;0,((J1301/K1301)*I1301),0)</f>
        <v>0</v>
      </c>
    </row>
    <row r="1302" spans="2:12" ht="15" x14ac:dyDescent="0.25">
      <c r="B1302" s="31" t="s">
        <v>63</v>
      </c>
      <c r="C1302" s="91">
        <f>'2 Income Statement'!$B$6</f>
        <v>0</v>
      </c>
      <c r="D1302" s="143"/>
      <c r="E1302" s="143"/>
      <c r="F1302" s="145"/>
      <c r="G1302" s="143"/>
      <c r="H1302" s="143"/>
      <c r="I1302" s="156"/>
      <c r="J1302" s="92">
        <f t="shared" ref="J1302:J1313" si="194">IF(G1302&gt;0,(D1302*(F1302/G1302)),0)</f>
        <v>0</v>
      </c>
      <c r="K1302" s="97">
        <f>'1 Enterprises'!E$14</f>
        <v>0</v>
      </c>
      <c r="L1302" s="94">
        <f t="shared" ref="L1302:L1313" si="195">IF(K1302&gt;0,((J1302/K1302)*I1302),0)</f>
        <v>0</v>
      </c>
    </row>
    <row r="1303" spans="2:12" ht="15" x14ac:dyDescent="0.25">
      <c r="B1303" s="31" t="s">
        <v>64</v>
      </c>
      <c r="C1303" s="91">
        <f>'2 Income Statement'!$B$7</f>
        <v>0</v>
      </c>
      <c r="D1303" s="143"/>
      <c r="E1303" s="143"/>
      <c r="F1303" s="145"/>
      <c r="G1303" s="143"/>
      <c r="H1303" s="143"/>
      <c r="I1303" s="156"/>
      <c r="J1303" s="92">
        <f t="shared" si="194"/>
        <v>0</v>
      </c>
      <c r="K1303" s="97">
        <f>'1 Enterprises'!F$14</f>
        <v>0</v>
      </c>
      <c r="L1303" s="94">
        <f t="shared" si="195"/>
        <v>0</v>
      </c>
    </row>
    <row r="1304" spans="2:12" ht="15" x14ac:dyDescent="0.25">
      <c r="B1304" s="31" t="s">
        <v>65</v>
      </c>
      <c r="C1304" s="91">
        <f>'2 Income Statement'!$B$8</f>
        <v>0</v>
      </c>
      <c r="D1304" s="143"/>
      <c r="E1304" s="143"/>
      <c r="F1304" s="145"/>
      <c r="G1304" s="143"/>
      <c r="H1304" s="143"/>
      <c r="I1304" s="156"/>
      <c r="J1304" s="92">
        <f t="shared" si="194"/>
        <v>0</v>
      </c>
      <c r="K1304" s="97">
        <f>'1 Enterprises'!G$14</f>
        <v>0</v>
      </c>
      <c r="L1304" s="94">
        <f t="shared" si="195"/>
        <v>0</v>
      </c>
    </row>
    <row r="1305" spans="2:12" ht="15" x14ac:dyDescent="0.25">
      <c r="B1305" s="31" t="s">
        <v>66</v>
      </c>
      <c r="C1305" s="91">
        <f>'2 Income Statement'!$B$9</f>
        <v>0</v>
      </c>
      <c r="D1305" s="143"/>
      <c r="E1305" s="143"/>
      <c r="F1305" s="145"/>
      <c r="G1305" s="143"/>
      <c r="H1305" s="143"/>
      <c r="I1305" s="156"/>
      <c r="J1305" s="92">
        <f t="shared" si="194"/>
        <v>0</v>
      </c>
      <c r="K1305" s="97">
        <f>'1 Enterprises'!H$14</f>
        <v>0</v>
      </c>
      <c r="L1305" s="94">
        <f t="shared" si="195"/>
        <v>0</v>
      </c>
    </row>
    <row r="1306" spans="2:12" ht="15" x14ac:dyDescent="0.25">
      <c r="B1306" s="31" t="s">
        <v>187</v>
      </c>
      <c r="C1306" s="91">
        <f>'2 Income Statement'!$B$10</f>
        <v>0</v>
      </c>
      <c r="D1306" s="143"/>
      <c r="E1306" s="143"/>
      <c r="F1306" s="145"/>
      <c r="G1306" s="143"/>
      <c r="H1306" s="143"/>
      <c r="I1306" s="156"/>
      <c r="J1306" s="92">
        <f t="shared" si="194"/>
        <v>0</v>
      </c>
      <c r="K1306" s="97">
        <f>'1 Enterprises'!I$14</f>
        <v>0</v>
      </c>
      <c r="L1306" s="94">
        <f t="shared" si="195"/>
        <v>0</v>
      </c>
    </row>
    <row r="1307" spans="2:12" ht="15" x14ac:dyDescent="0.25">
      <c r="B1307" s="31" t="s">
        <v>188</v>
      </c>
      <c r="C1307" s="91">
        <f>'2 Income Statement'!$B$11</f>
        <v>0</v>
      </c>
      <c r="D1307" s="143"/>
      <c r="E1307" s="143"/>
      <c r="F1307" s="145"/>
      <c r="G1307" s="143"/>
      <c r="H1307" s="143"/>
      <c r="I1307" s="156"/>
      <c r="J1307" s="92">
        <f t="shared" si="194"/>
        <v>0</v>
      </c>
      <c r="K1307" s="97">
        <f>'1 Enterprises'!J$14</f>
        <v>0</v>
      </c>
      <c r="L1307" s="94">
        <f t="shared" si="195"/>
        <v>0</v>
      </c>
    </row>
    <row r="1308" spans="2:12" ht="15" x14ac:dyDescent="0.25">
      <c r="B1308" s="31" t="s">
        <v>189</v>
      </c>
      <c r="C1308" s="91">
        <f>'2 Income Statement'!$B$12</f>
        <v>0</v>
      </c>
      <c r="D1308" s="143"/>
      <c r="E1308" s="143"/>
      <c r="F1308" s="145"/>
      <c r="G1308" s="143"/>
      <c r="H1308" s="143"/>
      <c r="I1308" s="156"/>
      <c r="J1308" s="92">
        <f t="shared" si="194"/>
        <v>0</v>
      </c>
      <c r="K1308" s="98">
        <f>'1 Enterprises'!K$14</f>
        <v>0</v>
      </c>
      <c r="L1308" s="94">
        <f t="shared" si="195"/>
        <v>0</v>
      </c>
    </row>
    <row r="1309" spans="2:12" ht="15" x14ac:dyDescent="0.25">
      <c r="B1309" s="31" t="s">
        <v>190</v>
      </c>
      <c r="C1309" s="91">
        <f>'2 Income Statement'!$B$13</f>
        <v>0</v>
      </c>
      <c r="D1309" s="143"/>
      <c r="E1309" s="143"/>
      <c r="F1309" s="145"/>
      <c r="G1309" s="143"/>
      <c r="H1309" s="143"/>
      <c r="I1309" s="156"/>
      <c r="J1309" s="92">
        <f t="shared" si="194"/>
        <v>0</v>
      </c>
      <c r="K1309" s="98">
        <f>'1 Enterprises'!L$14</f>
        <v>0</v>
      </c>
      <c r="L1309" s="94">
        <f t="shared" si="195"/>
        <v>0</v>
      </c>
    </row>
    <row r="1310" spans="2:12" ht="15" x14ac:dyDescent="0.25">
      <c r="B1310" s="31" t="s">
        <v>191</v>
      </c>
      <c r="C1310" s="91">
        <f>'2 Income Statement'!$B$14</f>
        <v>0</v>
      </c>
      <c r="D1310" s="143"/>
      <c r="E1310" s="143"/>
      <c r="F1310" s="145"/>
      <c r="G1310" s="143"/>
      <c r="H1310" s="143"/>
      <c r="I1310" s="156"/>
      <c r="J1310" s="92">
        <f t="shared" si="194"/>
        <v>0</v>
      </c>
      <c r="K1310" s="98">
        <f>'1 Enterprises'!M$14</f>
        <v>0</v>
      </c>
      <c r="L1310" s="94">
        <f t="shared" si="195"/>
        <v>0</v>
      </c>
    </row>
    <row r="1311" spans="2:12" ht="15" x14ac:dyDescent="0.25">
      <c r="B1311" s="31" t="s">
        <v>192</v>
      </c>
      <c r="C1311" s="91">
        <f>'2 Income Statement'!$B$15</f>
        <v>0</v>
      </c>
      <c r="D1311" s="143"/>
      <c r="E1311" s="143"/>
      <c r="F1311" s="145"/>
      <c r="G1311" s="143"/>
      <c r="H1311" s="143"/>
      <c r="I1311" s="156"/>
      <c r="J1311" s="92">
        <f t="shared" si="194"/>
        <v>0</v>
      </c>
      <c r="K1311" s="98">
        <f>'1 Enterprises'!N$14</f>
        <v>0</v>
      </c>
      <c r="L1311" s="94">
        <f t="shared" si="195"/>
        <v>0</v>
      </c>
    </row>
    <row r="1312" spans="2:12" ht="15" x14ac:dyDescent="0.25">
      <c r="B1312" s="31" t="s">
        <v>193</v>
      </c>
      <c r="C1312" s="91">
        <f>'2 Income Statement'!$B$16</f>
        <v>0</v>
      </c>
      <c r="D1312" s="143"/>
      <c r="E1312" s="143"/>
      <c r="F1312" s="145"/>
      <c r="G1312" s="143"/>
      <c r="H1312" s="143"/>
      <c r="I1312" s="156"/>
      <c r="J1312" s="92">
        <f t="shared" si="194"/>
        <v>0</v>
      </c>
      <c r="K1312" s="98">
        <f>'1 Enterprises'!O$14</f>
        <v>0</v>
      </c>
      <c r="L1312" s="94">
        <f t="shared" si="195"/>
        <v>0</v>
      </c>
    </row>
    <row r="1313" spans="2:12" ht="15" x14ac:dyDescent="0.25">
      <c r="B1313" s="31" t="s">
        <v>194</v>
      </c>
      <c r="C1313" s="277">
        <f>'2 Income Statement'!$B$17</f>
        <v>0</v>
      </c>
      <c r="D1313" s="143"/>
      <c r="E1313" s="143"/>
      <c r="F1313" s="145"/>
      <c r="G1313" s="143"/>
      <c r="H1313" s="143"/>
      <c r="I1313" s="156"/>
      <c r="J1313" s="92">
        <f t="shared" si="194"/>
        <v>0</v>
      </c>
      <c r="K1313" s="98">
        <f>'1 Enterprises'!P$14</f>
        <v>0</v>
      </c>
      <c r="L1313" s="94">
        <f t="shared" si="195"/>
        <v>0</v>
      </c>
    </row>
    <row r="1314" spans="2:12" ht="15" x14ac:dyDescent="0.25">
      <c r="B1314" s="31" t="s">
        <v>195</v>
      </c>
      <c r="C1314" s="277">
        <f>'2 Income Statement'!$B$18</f>
        <v>0</v>
      </c>
      <c r="D1314" s="143"/>
      <c r="E1314" s="143"/>
      <c r="F1314" s="145"/>
      <c r="G1314" s="143"/>
      <c r="H1314" s="143"/>
      <c r="I1314" s="156"/>
      <c r="J1314" s="92">
        <f>IF(G1314&gt;0,(D1314*(F1314/G1314)),0)</f>
        <v>0</v>
      </c>
      <c r="K1314" s="98">
        <f>'1 Enterprises'!Q$14</f>
        <v>0</v>
      </c>
      <c r="L1314" s="94">
        <f>IF(K1314&gt;0,((J1314/K1314)*I1314),0)</f>
        <v>0</v>
      </c>
    </row>
    <row r="1315" spans="2:12" ht="15" x14ac:dyDescent="0.25">
      <c r="B1315" s="31" t="s">
        <v>196</v>
      </c>
      <c r="C1315" s="277">
        <f>'2 Income Statement'!$B$19</f>
        <v>0</v>
      </c>
      <c r="D1315" s="143"/>
      <c r="E1315" s="143"/>
      <c r="F1315" s="145"/>
      <c r="G1315" s="143"/>
      <c r="H1315" s="143"/>
      <c r="I1315" s="156"/>
      <c r="J1315" s="92">
        <f t="shared" ref="J1315:J1325" si="196">IF(G1315&gt;0,(D1315*(F1315/G1315)),0)</f>
        <v>0</v>
      </c>
      <c r="K1315" s="98">
        <f>'1 Enterprises'!R$14</f>
        <v>0</v>
      </c>
      <c r="L1315" s="94">
        <f t="shared" ref="L1315:L1325" si="197">IF(K1315&gt;0,((J1315/K1315)*I1315),0)</f>
        <v>0</v>
      </c>
    </row>
    <row r="1316" spans="2:12" ht="15" x14ac:dyDescent="0.25">
      <c r="B1316" s="31" t="s">
        <v>197</v>
      </c>
      <c r="C1316" s="277">
        <f>'2 Income Statement'!$B$20</f>
        <v>0</v>
      </c>
      <c r="D1316" s="143"/>
      <c r="E1316" s="143"/>
      <c r="F1316" s="145"/>
      <c r="G1316" s="143"/>
      <c r="H1316" s="143"/>
      <c r="I1316" s="156"/>
      <c r="J1316" s="92">
        <f t="shared" si="196"/>
        <v>0</v>
      </c>
      <c r="K1316" s="98">
        <f>'1 Enterprises'!S$14</f>
        <v>0</v>
      </c>
      <c r="L1316" s="94">
        <f t="shared" si="197"/>
        <v>0</v>
      </c>
    </row>
    <row r="1317" spans="2:12" ht="15" x14ac:dyDescent="0.25">
      <c r="B1317" s="31" t="s">
        <v>198</v>
      </c>
      <c r="C1317" s="277">
        <f>'2 Income Statement'!$B$21</f>
        <v>0</v>
      </c>
      <c r="D1317" s="143"/>
      <c r="E1317" s="143"/>
      <c r="F1317" s="145"/>
      <c r="G1317" s="143"/>
      <c r="H1317" s="143"/>
      <c r="I1317" s="156"/>
      <c r="J1317" s="92">
        <f t="shared" si="196"/>
        <v>0</v>
      </c>
      <c r="K1317" s="98">
        <f>'1 Enterprises'!T$14</f>
        <v>0</v>
      </c>
      <c r="L1317" s="94">
        <f t="shared" si="197"/>
        <v>0</v>
      </c>
    </row>
    <row r="1318" spans="2:12" ht="15" x14ac:dyDescent="0.25">
      <c r="B1318" s="31" t="s">
        <v>199</v>
      </c>
      <c r="C1318" s="277">
        <f>'2 Income Statement'!$B$22</f>
        <v>0</v>
      </c>
      <c r="D1318" s="143"/>
      <c r="E1318" s="143"/>
      <c r="F1318" s="145"/>
      <c r="G1318" s="143"/>
      <c r="H1318" s="143"/>
      <c r="I1318" s="156"/>
      <c r="J1318" s="92">
        <f t="shared" si="196"/>
        <v>0</v>
      </c>
      <c r="K1318" s="98">
        <f>'1 Enterprises'!U$14</f>
        <v>0</v>
      </c>
      <c r="L1318" s="94">
        <f t="shared" si="197"/>
        <v>0</v>
      </c>
    </row>
    <row r="1319" spans="2:12" ht="15" x14ac:dyDescent="0.25">
      <c r="B1319" s="31" t="s">
        <v>200</v>
      </c>
      <c r="C1319" s="277">
        <f>'2 Income Statement'!$B$23</f>
        <v>0</v>
      </c>
      <c r="D1319" s="143"/>
      <c r="E1319" s="143"/>
      <c r="F1319" s="145"/>
      <c r="G1319" s="143"/>
      <c r="H1319" s="143"/>
      <c r="I1319" s="156"/>
      <c r="J1319" s="92">
        <f t="shared" si="196"/>
        <v>0</v>
      </c>
      <c r="K1319" s="98">
        <f>'1 Enterprises'!V$14</f>
        <v>0</v>
      </c>
      <c r="L1319" s="94">
        <f t="shared" si="197"/>
        <v>0</v>
      </c>
    </row>
    <row r="1320" spans="2:12" ht="15" x14ac:dyDescent="0.25">
      <c r="B1320" s="31" t="s">
        <v>201</v>
      </c>
      <c r="C1320" s="277">
        <f>'2 Income Statement'!$B$24</f>
        <v>0</v>
      </c>
      <c r="D1320" s="143"/>
      <c r="E1320" s="143"/>
      <c r="F1320" s="145"/>
      <c r="G1320" s="143"/>
      <c r="H1320" s="143"/>
      <c r="I1320" s="156"/>
      <c r="J1320" s="92">
        <f t="shared" si="196"/>
        <v>0</v>
      </c>
      <c r="K1320" s="98">
        <f>'1 Enterprises'!W$14</f>
        <v>0</v>
      </c>
      <c r="L1320" s="94">
        <f t="shared" si="197"/>
        <v>0</v>
      </c>
    </row>
    <row r="1321" spans="2:12" ht="15" x14ac:dyDescent="0.25">
      <c r="B1321" s="31" t="s">
        <v>202</v>
      </c>
      <c r="C1321" s="277">
        <f>'2 Income Statement'!$B$25</f>
        <v>0</v>
      </c>
      <c r="D1321" s="143"/>
      <c r="E1321" s="143"/>
      <c r="F1321" s="145"/>
      <c r="G1321" s="143"/>
      <c r="H1321" s="143"/>
      <c r="I1321" s="156"/>
      <c r="J1321" s="92">
        <f t="shared" si="196"/>
        <v>0</v>
      </c>
      <c r="K1321" s="98">
        <f>'1 Enterprises'!X$14</f>
        <v>0</v>
      </c>
      <c r="L1321" s="94">
        <f t="shared" si="197"/>
        <v>0</v>
      </c>
    </row>
    <row r="1322" spans="2:12" ht="15" x14ac:dyDescent="0.25">
      <c r="B1322" s="31" t="s">
        <v>203</v>
      </c>
      <c r="C1322" s="277">
        <f>'2 Income Statement'!$B$26</f>
        <v>0</v>
      </c>
      <c r="D1322" s="143"/>
      <c r="E1322" s="143"/>
      <c r="F1322" s="145"/>
      <c r="G1322" s="143"/>
      <c r="H1322" s="143"/>
      <c r="I1322" s="156"/>
      <c r="J1322" s="92">
        <f t="shared" si="196"/>
        <v>0</v>
      </c>
      <c r="K1322" s="98">
        <f>'1 Enterprises'!Y$14</f>
        <v>0</v>
      </c>
      <c r="L1322" s="94">
        <f t="shared" si="197"/>
        <v>0</v>
      </c>
    </row>
    <row r="1323" spans="2:12" ht="15" x14ac:dyDescent="0.25">
      <c r="B1323" s="31" t="s">
        <v>204</v>
      </c>
      <c r="C1323" s="277">
        <f>'2 Income Statement'!$B$27</f>
        <v>0</v>
      </c>
      <c r="D1323" s="143"/>
      <c r="E1323" s="143"/>
      <c r="F1323" s="145"/>
      <c r="G1323" s="143"/>
      <c r="H1323" s="143"/>
      <c r="I1323" s="156"/>
      <c r="J1323" s="92">
        <f t="shared" si="196"/>
        <v>0</v>
      </c>
      <c r="K1323" s="98">
        <f>'1 Enterprises'!Z$14</f>
        <v>0</v>
      </c>
      <c r="L1323" s="94">
        <f t="shared" si="197"/>
        <v>0</v>
      </c>
    </row>
    <row r="1324" spans="2:12" ht="15" x14ac:dyDescent="0.25">
      <c r="B1324" s="31" t="s">
        <v>205</v>
      </c>
      <c r="C1324" s="277">
        <f>'2 Income Statement'!$B$28</f>
        <v>0</v>
      </c>
      <c r="D1324" s="143"/>
      <c r="E1324" s="143"/>
      <c r="F1324" s="145"/>
      <c r="G1324" s="143"/>
      <c r="H1324" s="143"/>
      <c r="I1324" s="156"/>
      <c r="J1324" s="92">
        <f t="shared" si="196"/>
        <v>0</v>
      </c>
      <c r="K1324" s="98">
        <f>'1 Enterprises'!AA$14</f>
        <v>0</v>
      </c>
      <c r="L1324" s="94">
        <f t="shared" si="197"/>
        <v>0</v>
      </c>
    </row>
    <row r="1325" spans="2:12" ht="15" x14ac:dyDescent="0.25">
      <c r="B1325" s="31" t="s">
        <v>206</v>
      </c>
      <c r="C1325" s="277">
        <f>'2 Income Statement'!$B$29</f>
        <v>0</v>
      </c>
      <c r="D1325" s="143"/>
      <c r="E1325" s="143"/>
      <c r="F1325" s="145"/>
      <c r="G1325" s="143"/>
      <c r="H1325" s="143"/>
      <c r="I1325" s="156"/>
      <c r="J1325" s="92">
        <f t="shared" si="196"/>
        <v>0</v>
      </c>
      <c r="K1325" s="98">
        <f>'1 Enterprises'!AB$14</f>
        <v>0</v>
      </c>
      <c r="L1325" s="94">
        <f t="shared" si="197"/>
        <v>0</v>
      </c>
    </row>
    <row r="1326" spans="2:12" x14ac:dyDescent="0.2">
      <c r="C1326" s="31"/>
    </row>
    <row r="1327" spans="2:12" ht="15" x14ac:dyDescent="0.25">
      <c r="C1327" s="285" t="s">
        <v>458</v>
      </c>
      <c r="D1327" s="286"/>
      <c r="E1327" s="286"/>
      <c r="F1327" s="286"/>
      <c r="G1327" s="286"/>
      <c r="H1327" s="286"/>
      <c r="I1327" s="286"/>
      <c r="J1327" s="286"/>
      <c r="K1327" s="286"/>
      <c r="L1327" s="287"/>
    </row>
    <row r="1328" spans="2:12" ht="15" x14ac:dyDescent="0.25">
      <c r="B1328" s="31" t="s">
        <v>62</v>
      </c>
      <c r="C1328" s="91">
        <f>'2 Income Statement'!$B$5</f>
        <v>0</v>
      </c>
      <c r="D1328" s="143"/>
      <c r="E1328" s="143"/>
      <c r="F1328" s="145"/>
      <c r="G1328" s="143"/>
      <c r="H1328" s="143"/>
      <c r="I1328" s="156"/>
      <c r="J1328" s="92">
        <f>IF(G1328&gt;0,(D1328*(F1328/G1328)),0)</f>
        <v>0</v>
      </c>
      <c r="K1328" s="93">
        <f>'1 Enterprises'!D$14</f>
        <v>0</v>
      </c>
      <c r="L1328" s="94">
        <f>IF(K1328&gt;0,((J1328/K1328)*I1328),0)</f>
        <v>0</v>
      </c>
    </row>
    <row r="1329" spans="2:12" ht="15" x14ac:dyDescent="0.25">
      <c r="B1329" s="31" t="s">
        <v>63</v>
      </c>
      <c r="C1329" s="91">
        <f>'2 Income Statement'!$B$6</f>
        <v>0</v>
      </c>
      <c r="D1329" s="143"/>
      <c r="E1329" s="143"/>
      <c r="F1329" s="145"/>
      <c r="G1329" s="143"/>
      <c r="H1329" s="143"/>
      <c r="I1329" s="156"/>
      <c r="J1329" s="92">
        <f t="shared" ref="J1329:J1340" si="198">IF(G1329&gt;0,(D1329*(F1329/G1329)),0)</f>
        <v>0</v>
      </c>
      <c r="K1329" s="97">
        <f>'1 Enterprises'!E$14</f>
        <v>0</v>
      </c>
      <c r="L1329" s="94">
        <f t="shared" ref="L1329:L1340" si="199">IF(K1329&gt;0,((J1329/K1329)*I1329),0)</f>
        <v>0</v>
      </c>
    </row>
    <row r="1330" spans="2:12" ht="15" x14ac:dyDescent="0.25">
      <c r="B1330" s="31" t="s">
        <v>64</v>
      </c>
      <c r="C1330" s="91">
        <f>'2 Income Statement'!$B$7</f>
        <v>0</v>
      </c>
      <c r="D1330" s="143"/>
      <c r="E1330" s="143"/>
      <c r="F1330" s="145"/>
      <c r="G1330" s="143"/>
      <c r="H1330" s="143"/>
      <c r="I1330" s="156"/>
      <c r="J1330" s="92">
        <f t="shared" si="198"/>
        <v>0</v>
      </c>
      <c r="K1330" s="97">
        <f>'1 Enterprises'!F$14</f>
        <v>0</v>
      </c>
      <c r="L1330" s="94">
        <f t="shared" si="199"/>
        <v>0</v>
      </c>
    </row>
    <row r="1331" spans="2:12" ht="15" x14ac:dyDescent="0.25">
      <c r="B1331" s="31" t="s">
        <v>65</v>
      </c>
      <c r="C1331" s="91">
        <f>'2 Income Statement'!$B$8</f>
        <v>0</v>
      </c>
      <c r="D1331" s="143"/>
      <c r="E1331" s="143"/>
      <c r="F1331" s="145"/>
      <c r="G1331" s="143"/>
      <c r="H1331" s="143"/>
      <c r="I1331" s="156"/>
      <c r="J1331" s="92">
        <f t="shared" si="198"/>
        <v>0</v>
      </c>
      <c r="K1331" s="97">
        <f>'1 Enterprises'!G$14</f>
        <v>0</v>
      </c>
      <c r="L1331" s="94">
        <f t="shared" si="199"/>
        <v>0</v>
      </c>
    </row>
    <row r="1332" spans="2:12" ht="15" x14ac:dyDescent="0.25">
      <c r="B1332" s="31" t="s">
        <v>66</v>
      </c>
      <c r="C1332" s="91">
        <f>'2 Income Statement'!$B$9</f>
        <v>0</v>
      </c>
      <c r="D1332" s="143"/>
      <c r="E1332" s="143"/>
      <c r="F1332" s="145"/>
      <c r="G1332" s="143"/>
      <c r="H1332" s="143"/>
      <c r="I1332" s="156"/>
      <c r="J1332" s="92">
        <f t="shared" si="198"/>
        <v>0</v>
      </c>
      <c r="K1332" s="97">
        <f>'1 Enterprises'!H$14</f>
        <v>0</v>
      </c>
      <c r="L1332" s="94">
        <f t="shared" si="199"/>
        <v>0</v>
      </c>
    </row>
    <row r="1333" spans="2:12" ht="15" x14ac:dyDescent="0.25">
      <c r="B1333" s="31" t="s">
        <v>187</v>
      </c>
      <c r="C1333" s="91">
        <f>'2 Income Statement'!$B$10</f>
        <v>0</v>
      </c>
      <c r="D1333" s="143"/>
      <c r="E1333" s="143"/>
      <c r="F1333" s="145"/>
      <c r="G1333" s="143"/>
      <c r="H1333" s="143"/>
      <c r="I1333" s="156"/>
      <c r="J1333" s="92">
        <f t="shared" si="198"/>
        <v>0</v>
      </c>
      <c r="K1333" s="97">
        <f>'1 Enterprises'!I$14</f>
        <v>0</v>
      </c>
      <c r="L1333" s="94">
        <f t="shared" si="199"/>
        <v>0</v>
      </c>
    </row>
    <row r="1334" spans="2:12" ht="15" x14ac:dyDescent="0.25">
      <c r="B1334" s="31" t="s">
        <v>188</v>
      </c>
      <c r="C1334" s="91">
        <f>'2 Income Statement'!$B$11</f>
        <v>0</v>
      </c>
      <c r="D1334" s="143"/>
      <c r="E1334" s="143"/>
      <c r="F1334" s="145"/>
      <c r="G1334" s="143"/>
      <c r="H1334" s="143"/>
      <c r="I1334" s="156"/>
      <c r="J1334" s="92">
        <f t="shared" si="198"/>
        <v>0</v>
      </c>
      <c r="K1334" s="97">
        <f>'1 Enterprises'!J$14</f>
        <v>0</v>
      </c>
      <c r="L1334" s="94">
        <f t="shared" si="199"/>
        <v>0</v>
      </c>
    </row>
    <row r="1335" spans="2:12" ht="15" x14ac:dyDescent="0.25">
      <c r="B1335" s="31" t="s">
        <v>189</v>
      </c>
      <c r="C1335" s="91">
        <f>'2 Income Statement'!$B$12</f>
        <v>0</v>
      </c>
      <c r="D1335" s="143"/>
      <c r="E1335" s="143"/>
      <c r="F1335" s="145"/>
      <c r="G1335" s="143"/>
      <c r="H1335" s="143"/>
      <c r="I1335" s="156"/>
      <c r="J1335" s="92">
        <f t="shared" si="198"/>
        <v>0</v>
      </c>
      <c r="K1335" s="98">
        <f>'1 Enterprises'!K$14</f>
        <v>0</v>
      </c>
      <c r="L1335" s="94">
        <f t="shared" si="199"/>
        <v>0</v>
      </c>
    </row>
    <row r="1336" spans="2:12" ht="15" x14ac:dyDescent="0.25">
      <c r="B1336" s="31" t="s">
        <v>190</v>
      </c>
      <c r="C1336" s="91">
        <f>'2 Income Statement'!$B$13</f>
        <v>0</v>
      </c>
      <c r="D1336" s="143"/>
      <c r="E1336" s="143"/>
      <c r="F1336" s="145"/>
      <c r="G1336" s="143"/>
      <c r="H1336" s="143"/>
      <c r="I1336" s="156"/>
      <c r="J1336" s="92">
        <f t="shared" si="198"/>
        <v>0</v>
      </c>
      <c r="K1336" s="98">
        <f>'1 Enterprises'!L$14</f>
        <v>0</v>
      </c>
      <c r="L1336" s="94">
        <f t="shared" si="199"/>
        <v>0</v>
      </c>
    </row>
    <row r="1337" spans="2:12" ht="15" x14ac:dyDescent="0.25">
      <c r="B1337" s="31" t="s">
        <v>191</v>
      </c>
      <c r="C1337" s="91">
        <f>'2 Income Statement'!$B$14</f>
        <v>0</v>
      </c>
      <c r="D1337" s="143"/>
      <c r="E1337" s="143"/>
      <c r="F1337" s="145"/>
      <c r="G1337" s="143"/>
      <c r="H1337" s="143"/>
      <c r="I1337" s="156"/>
      <c r="J1337" s="92">
        <f t="shared" si="198"/>
        <v>0</v>
      </c>
      <c r="K1337" s="98">
        <f>'1 Enterprises'!M$14</f>
        <v>0</v>
      </c>
      <c r="L1337" s="94">
        <f t="shared" si="199"/>
        <v>0</v>
      </c>
    </row>
    <row r="1338" spans="2:12" ht="15" x14ac:dyDescent="0.25">
      <c r="B1338" s="31" t="s">
        <v>192</v>
      </c>
      <c r="C1338" s="91">
        <f>'2 Income Statement'!$B$15</f>
        <v>0</v>
      </c>
      <c r="D1338" s="143"/>
      <c r="E1338" s="143"/>
      <c r="F1338" s="145"/>
      <c r="G1338" s="143"/>
      <c r="H1338" s="143"/>
      <c r="I1338" s="156"/>
      <c r="J1338" s="92">
        <f t="shared" si="198"/>
        <v>0</v>
      </c>
      <c r="K1338" s="98">
        <f>'1 Enterprises'!N$14</f>
        <v>0</v>
      </c>
      <c r="L1338" s="94">
        <f t="shared" si="199"/>
        <v>0</v>
      </c>
    </row>
    <row r="1339" spans="2:12" ht="15" x14ac:dyDescent="0.25">
      <c r="B1339" s="31" t="s">
        <v>193</v>
      </c>
      <c r="C1339" s="91">
        <f>'2 Income Statement'!$B$16</f>
        <v>0</v>
      </c>
      <c r="D1339" s="143"/>
      <c r="E1339" s="143"/>
      <c r="F1339" s="145"/>
      <c r="G1339" s="143"/>
      <c r="H1339" s="143"/>
      <c r="I1339" s="156"/>
      <c r="J1339" s="92">
        <f t="shared" si="198"/>
        <v>0</v>
      </c>
      <c r="K1339" s="98">
        <f>'1 Enterprises'!O$14</f>
        <v>0</v>
      </c>
      <c r="L1339" s="94">
        <f t="shared" si="199"/>
        <v>0</v>
      </c>
    </row>
    <row r="1340" spans="2:12" ht="15" x14ac:dyDescent="0.25">
      <c r="B1340" s="31" t="s">
        <v>194</v>
      </c>
      <c r="C1340" s="277">
        <f>'2 Income Statement'!$B$17</f>
        <v>0</v>
      </c>
      <c r="D1340" s="143"/>
      <c r="E1340" s="143"/>
      <c r="F1340" s="145"/>
      <c r="G1340" s="143"/>
      <c r="H1340" s="143"/>
      <c r="I1340" s="156"/>
      <c r="J1340" s="92">
        <f t="shared" si="198"/>
        <v>0</v>
      </c>
      <c r="K1340" s="98">
        <f>'1 Enterprises'!P$14</f>
        <v>0</v>
      </c>
      <c r="L1340" s="94">
        <f t="shared" si="199"/>
        <v>0</v>
      </c>
    </row>
    <row r="1341" spans="2:12" ht="15" x14ac:dyDescent="0.25">
      <c r="B1341" s="31" t="s">
        <v>195</v>
      </c>
      <c r="C1341" s="277">
        <f>'2 Income Statement'!$B$18</f>
        <v>0</v>
      </c>
      <c r="D1341" s="143"/>
      <c r="E1341" s="143"/>
      <c r="F1341" s="145"/>
      <c r="G1341" s="143"/>
      <c r="H1341" s="143"/>
      <c r="I1341" s="156"/>
      <c r="J1341" s="92">
        <f>IF(G1341&gt;0,(D1341*(F1341/G1341)),0)</f>
        <v>0</v>
      </c>
      <c r="K1341" s="98">
        <f>'1 Enterprises'!Q$14</f>
        <v>0</v>
      </c>
      <c r="L1341" s="94">
        <f>IF(K1341&gt;0,((J1341/K1341)*I1341),0)</f>
        <v>0</v>
      </c>
    </row>
    <row r="1342" spans="2:12" ht="15" x14ac:dyDescent="0.25">
      <c r="B1342" s="31" t="s">
        <v>196</v>
      </c>
      <c r="C1342" s="277">
        <f>'2 Income Statement'!$B$19</f>
        <v>0</v>
      </c>
      <c r="D1342" s="143"/>
      <c r="E1342" s="143"/>
      <c r="F1342" s="145"/>
      <c r="G1342" s="143"/>
      <c r="H1342" s="143"/>
      <c r="I1342" s="156"/>
      <c r="J1342" s="92">
        <f t="shared" ref="J1342:J1352" si="200">IF(G1342&gt;0,(D1342*(F1342/G1342)),0)</f>
        <v>0</v>
      </c>
      <c r="K1342" s="98">
        <f>'1 Enterprises'!R$14</f>
        <v>0</v>
      </c>
      <c r="L1342" s="94">
        <f t="shared" ref="L1342:L1352" si="201">IF(K1342&gt;0,((J1342/K1342)*I1342),0)</f>
        <v>0</v>
      </c>
    </row>
    <row r="1343" spans="2:12" ht="15" x14ac:dyDescent="0.25">
      <c r="B1343" s="31" t="s">
        <v>197</v>
      </c>
      <c r="C1343" s="277">
        <f>'2 Income Statement'!$B$20</f>
        <v>0</v>
      </c>
      <c r="D1343" s="143"/>
      <c r="E1343" s="143"/>
      <c r="F1343" s="145"/>
      <c r="G1343" s="143"/>
      <c r="H1343" s="143"/>
      <c r="I1343" s="156"/>
      <c r="J1343" s="92">
        <f t="shared" si="200"/>
        <v>0</v>
      </c>
      <c r="K1343" s="98">
        <f>'1 Enterprises'!S$14</f>
        <v>0</v>
      </c>
      <c r="L1343" s="94">
        <f t="shared" si="201"/>
        <v>0</v>
      </c>
    </row>
    <row r="1344" spans="2:12" ht="15" x14ac:dyDescent="0.25">
      <c r="B1344" s="31" t="s">
        <v>198</v>
      </c>
      <c r="C1344" s="277">
        <f>'2 Income Statement'!$B$21</f>
        <v>0</v>
      </c>
      <c r="D1344" s="143"/>
      <c r="E1344" s="143"/>
      <c r="F1344" s="145"/>
      <c r="G1344" s="143"/>
      <c r="H1344" s="143"/>
      <c r="I1344" s="156"/>
      <c r="J1344" s="92">
        <f t="shared" si="200"/>
        <v>0</v>
      </c>
      <c r="K1344" s="98">
        <f>'1 Enterprises'!T$14</f>
        <v>0</v>
      </c>
      <c r="L1344" s="94">
        <f t="shared" si="201"/>
        <v>0</v>
      </c>
    </row>
    <row r="1345" spans="2:12" ht="15" x14ac:dyDescent="0.25">
      <c r="B1345" s="31" t="s">
        <v>199</v>
      </c>
      <c r="C1345" s="277">
        <f>'2 Income Statement'!$B$22</f>
        <v>0</v>
      </c>
      <c r="D1345" s="143"/>
      <c r="E1345" s="143"/>
      <c r="F1345" s="145"/>
      <c r="G1345" s="143"/>
      <c r="H1345" s="143"/>
      <c r="I1345" s="156"/>
      <c r="J1345" s="92">
        <f t="shared" si="200"/>
        <v>0</v>
      </c>
      <c r="K1345" s="98">
        <f>'1 Enterprises'!U$14</f>
        <v>0</v>
      </c>
      <c r="L1345" s="94">
        <f t="shared" si="201"/>
        <v>0</v>
      </c>
    </row>
    <row r="1346" spans="2:12" ht="15" x14ac:dyDescent="0.25">
      <c r="B1346" s="31" t="s">
        <v>200</v>
      </c>
      <c r="C1346" s="277">
        <f>'2 Income Statement'!$B$23</f>
        <v>0</v>
      </c>
      <c r="D1346" s="143"/>
      <c r="E1346" s="143"/>
      <c r="F1346" s="145"/>
      <c r="G1346" s="143"/>
      <c r="H1346" s="143"/>
      <c r="I1346" s="156"/>
      <c r="J1346" s="92">
        <f t="shared" si="200"/>
        <v>0</v>
      </c>
      <c r="K1346" s="98">
        <f>'1 Enterprises'!V$14</f>
        <v>0</v>
      </c>
      <c r="L1346" s="94">
        <f t="shared" si="201"/>
        <v>0</v>
      </c>
    </row>
    <row r="1347" spans="2:12" ht="15" x14ac:dyDescent="0.25">
      <c r="B1347" s="31" t="s">
        <v>201</v>
      </c>
      <c r="C1347" s="277">
        <f>'2 Income Statement'!$B$24</f>
        <v>0</v>
      </c>
      <c r="D1347" s="143"/>
      <c r="E1347" s="143"/>
      <c r="F1347" s="145"/>
      <c r="G1347" s="143"/>
      <c r="H1347" s="143"/>
      <c r="I1347" s="156"/>
      <c r="J1347" s="92">
        <f t="shared" si="200"/>
        <v>0</v>
      </c>
      <c r="K1347" s="98">
        <f>'1 Enterprises'!W$14</f>
        <v>0</v>
      </c>
      <c r="L1347" s="94">
        <f t="shared" si="201"/>
        <v>0</v>
      </c>
    </row>
    <row r="1348" spans="2:12" ht="15" x14ac:dyDescent="0.25">
      <c r="B1348" s="31" t="s">
        <v>202</v>
      </c>
      <c r="C1348" s="277">
        <f>'2 Income Statement'!$B$25</f>
        <v>0</v>
      </c>
      <c r="D1348" s="143"/>
      <c r="E1348" s="143"/>
      <c r="F1348" s="145"/>
      <c r="G1348" s="143"/>
      <c r="H1348" s="143"/>
      <c r="I1348" s="156"/>
      <c r="J1348" s="92">
        <f t="shared" si="200"/>
        <v>0</v>
      </c>
      <c r="K1348" s="98">
        <f>'1 Enterprises'!X$14</f>
        <v>0</v>
      </c>
      <c r="L1348" s="94">
        <f t="shared" si="201"/>
        <v>0</v>
      </c>
    </row>
    <row r="1349" spans="2:12" ht="15" x14ac:dyDescent="0.25">
      <c r="B1349" s="31" t="s">
        <v>203</v>
      </c>
      <c r="C1349" s="277">
        <f>'2 Income Statement'!$B$26</f>
        <v>0</v>
      </c>
      <c r="D1349" s="143"/>
      <c r="E1349" s="143"/>
      <c r="F1349" s="145"/>
      <c r="G1349" s="143"/>
      <c r="H1349" s="143"/>
      <c r="I1349" s="156"/>
      <c r="J1349" s="92">
        <f t="shared" si="200"/>
        <v>0</v>
      </c>
      <c r="K1349" s="98">
        <f>'1 Enterprises'!Y$14</f>
        <v>0</v>
      </c>
      <c r="L1349" s="94">
        <f t="shared" si="201"/>
        <v>0</v>
      </c>
    </row>
    <row r="1350" spans="2:12" ht="15" x14ac:dyDescent="0.25">
      <c r="B1350" s="31" t="s">
        <v>204</v>
      </c>
      <c r="C1350" s="277">
        <f>'2 Income Statement'!$B$27</f>
        <v>0</v>
      </c>
      <c r="D1350" s="143"/>
      <c r="E1350" s="143"/>
      <c r="F1350" s="145"/>
      <c r="G1350" s="143"/>
      <c r="H1350" s="143"/>
      <c r="I1350" s="156"/>
      <c r="J1350" s="92">
        <f t="shared" si="200"/>
        <v>0</v>
      </c>
      <c r="K1350" s="98">
        <f>'1 Enterprises'!Z$14</f>
        <v>0</v>
      </c>
      <c r="L1350" s="94">
        <f t="shared" si="201"/>
        <v>0</v>
      </c>
    </row>
    <row r="1351" spans="2:12" ht="15" x14ac:dyDescent="0.25">
      <c r="B1351" s="31" t="s">
        <v>205</v>
      </c>
      <c r="C1351" s="277">
        <f>'2 Income Statement'!$B$28</f>
        <v>0</v>
      </c>
      <c r="D1351" s="143"/>
      <c r="E1351" s="143"/>
      <c r="F1351" s="145"/>
      <c r="G1351" s="143"/>
      <c r="H1351" s="143"/>
      <c r="I1351" s="156"/>
      <c r="J1351" s="92">
        <f t="shared" si="200"/>
        <v>0</v>
      </c>
      <c r="K1351" s="98">
        <f>'1 Enterprises'!AA$14</f>
        <v>0</v>
      </c>
      <c r="L1351" s="94">
        <f t="shared" si="201"/>
        <v>0</v>
      </c>
    </row>
    <row r="1352" spans="2:12" ht="15" x14ac:dyDescent="0.25">
      <c r="B1352" s="31" t="s">
        <v>206</v>
      </c>
      <c r="C1352" s="277">
        <f>'2 Income Statement'!$B$29</f>
        <v>0</v>
      </c>
      <c r="D1352" s="143"/>
      <c r="E1352" s="143"/>
      <c r="F1352" s="145"/>
      <c r="G1352" s="143"/>
      <c r="H1352" s="143"/>
      <c r="I1352" s="156"/>
      <c r="J1352" s="92">
        <f t="shared" si="200"/>
        <v>0</v>
      </c>
      <c r="K1352" s="98">
        <f>'1 Enterprises'!AB$14</f>
        <v>0</v>
      </c>
      <c r="L1352" s="94">
        <f t="shared" si="201"/>
        <v>0</v>
      </c>
    </row>
    <row r="1353" spans="2:12" x14ac:dyDescent="0.2">
      <c r="C1353" s="31"/>
      <c r="I1353" s="168"/>
    </row>
    <row r="1354" spans="2:12" ht="15" x14ac:dyDescent="0.25">
      <c r="C1354" s="285" t="s">
        <v>459</v>
      </c>
      <c r="D1354" s="286"/>
      <c r="E1354" s="286"/>
      <c r="F1354" s="286"/>
      <c r="G1354" s="286"/>
      <c r="H1354" s="286"/>
      <c r="I1354" s="286"/>
      <c r="J1354" s="286"/>
      <c r="K1354" s="286"/>
      <c r="L1354" s="287"/>
    </row>
    <row r="1355" spans="2:12" ht="15" x14ac:dyDescent="0.25">
      <c r="B1355" s="31" t="s">
        <v>62</v>
      </c>
      <c r="C1355" s="91">
        <f>'2 Income Statement'!$B$5</f>
        <v>0</v>
      </c>
      <c r="D1355" s="143"/>
      <c r="E1355" s="143"/>
      <c r="F1355" s="145"/>
      <c r="G1355" s="143"/>
      <c r="H1355" s="143"/>
      <c r="I1355" s="156"/>
      <c r="J1355" s="92">
        <f>IF(G1355&gt;0,(D1355*(F1355/G1355)),0)</f>
        <v>0</v>
      </c>
      <c r="K1355" s="93">
        <f>'1 Enterprises'!D$14</f>
        <v>0</v>
      </c>
      <c r="L1355" s="94">
        <f>IF(K1355&gt;0,((J1355/K1355)*I1355),0)</f>
        <v>0</v>
      </c>
    </row>
    <row r="1356" spans="2:12" ht="15" x14ac:dyDescent="0.25">
      <c r="B1356" s="31" t="s">
        <v>63</v>
      </c>
      <c r="C1356" s="91">
        <f>'2 Income Statement'!$B$6</f>
        <v>0</v>
      </c>
      <c r="D1356" s="143"/>
      <c r="E1356" s="143"/>
      <c r="F1356" s="145"/>
      <c r="G1356" s="143"/>
      <c r="H1356" s="143"/>
      <c r="I1356" s="156"/>
      <c r="J1356" s="92">
        <f t="shared" ref="J1356:J1367" si="202">IF(G1356&gt;0,(D1356*(F1356/G1356)),0)</f>
        <v>0</v>
      </c>
      <c r="K1356" s="97">
        <f>'1 Enterprises'!E$14</f>
        <v>0</v>
      </c>
      <c r="L1356" s="94">
        <f t="shared" ref="L1356:L1367" si="203">IF(K1356&gt;0,((J1356/K1356)*I1356),0)</f>
        <v>0</v>
      </c>
    </row>
    <row r="1357" spans="2:12" ht="15" x14ac:dyDescent="0.25">
      <c r="B1357" s="31" t="s">
        <v>64</v>
      </c>
      <c r="C1357" s="91">
        <f>'2 Income Statement'!$B$7</f>
        <v>0</v>
      </c>
      <c r="D1357" s="143"/>
      <c r="E1357" s="143"/>
      <c r="F1357" s="145"/>
      <c r="G1357" s="143"/>
      <c r="H1357" s="143"/>
      <c r="I1357" s="156"/>
      <c r="J1357" s="92">
        <f t="shared" si="202"/>
        <v>0</v>
      </c>
      <c r="K1357" s="97">
        <f>'1 Enterprises'!F$14</f>
        <v>0</v>
      </c>
      <c r="L1357" s="94">
        <f t="shared" si="203"/>
        <v>0</v>
      </c>
    </row>
    <row r="1358" spans="2:12" ht="15" x14ac:dyDescent="0.25">
      <c r="B1358" s="31" t="s">
        <v>65</v>
      </c>
      <c r="C1358" s="91">
        <f>'2 Income Statement'!$B$8</f>
        <v>0</v>
      </c>
      <c r="D1358" s="143"/>
      <c r="E1358" s="143"/>
      <c r="F1358" s="145"/>
      <c r="G1358" s="143"/>
      <c r="H1358" s="143"/>
      <c r="I1358" s="156"/>
      <c r="J1358" s="92">
        <f t="shared" si="202"/>
        <v>0</v>
      </c>
      <c r="K1358" s="97">
        <f>'1 Enterprises'!G$14</f>
        <v>0</v>
      </c>
      <c r="L1358" s="94">
        <f t="shared" si="203"/>
        <v>0</v>
      </c>
    </row>
    <row r="1359" spans="2:12" ht="15" x14ac:dyDescent="0.25">
      <c r="B1359" s="31" t="s">
        <v>66</v>
      </c>
      <c r="C1359" s="91">
        <f>'2 Income Statement'!$B$9</f>
        <v>0</v>
      </c>
      <c r="D1359" s="143"/>
      <c r="E1359" s="143"/>
      <c r="F1359" s="145"/>
      <c r="G1359" s="143"/>
      <c r="H1359" s="143"/>
      <c r="I1359" s="156"/>
      <c r="J1359" s="92">
        <f t="shared" si="202"/>
        <v>0</v>
      </c>
      <c r="K1359" s="97">
        <f>'1 Enterprises'!H$14</f>
        <v>0</v>
      </c>
      <c r="L1359" s="94">
        <f t="shared" si="203"/>
        <v>0</v>
      </c>
    </row>
    <row r="1360" spans="2:12" ht="15" x14ac:dyDescent="0.25">
      <c r="B1360" s="31" t="s">
        <v>187</v>
      </c>
      <c r="C1360" s="91">
        <f>'2 Income Statement'!$B$10</f>
        <v>0</v>
      </c>
      <c r="D1360" s="143"/>
      <c r="E1360" s="143"/>
      <c r="F1360" s="145"/>
      <c r="G1360" s="143"/>
      <c r="H1360" s="143"/>
      <c r="I1360" s="156"/>
      <c r="J1360" s="92">
        <f t="shared" si="202"/>
        <v>0</v>
      </c>
      <c r="K1360" s="97">
        <f>'1 Enterprises'!I$14</f>
        <v>0</v>
      </c>
      <c r="L1360" s="94">
        <f t="shared" si="203"/>
        <v>0</v>
      </c>
    </row>
    <row r="1361" spans="2:12" ht="15" x14ac:dyDescent="0.25">
      <c r="B1361" s="31" t="s">
        <v>188</v>
      </c>
      <c r="C1361" s="91">
        <f>'2 Income Statement'!$B$11</f>
        <v>0</v>
      </c>
      <c r="D1361" s="143"/>
      <c r="E1361" s="143"/>
      <c r="F1361" s="145"/>
      <c r="G1361" s="143"/>
      <c r="H1361" s="143"/>
      <c r="I1361" s="156"/>
      <c r="J1361" s="92">
        <f t="shared" si="202"/>
        <v>0</v>
      </c>
      <c r="K1361" s="97">
        <f>'1 Enterprises'!J$14</f>
        <v>0</v>
      </c>
      <c r="L1361" s="94">
        <f t="shared" si="203"/>
        <v>0</v>
      </c>
    </row>
    <row r="1362" spans="2:12" ht="15" x14ac:dyDescent="0.25">
      <c r="B1362" s="31" t="s">
        <v>189</v>
      </c>
      <c r="C1362" s="91">
        <f>'2 Income Statement'!$B$12</f>
        <v>0</v>
      </c>
      <c r="D1362" s="143"/>
      <c r="E1362" s="143"/>
      <c r="F1362" s="145"/>
      <c r="G1362" s="143"/>
      <c r="H1362" s="143"/>
      <c r="I1362" s="156"/>
      <c r="J1362" s="92">
        <f t="shared" si="202"/>
        <v>0</v>
      </c>
      <c r="K1362" s="98">
        <f>'1 Enterprises'!K$14</f>
        <v>0</v>
      </c>
      <c r="L1362" s="94">
        <f t="shared" si="203"/>
        <v>0</v>
      </c>
    </row>
    <row r="1363" spans="2:12" ht="15" x14ac:dyDescent="0.25">
      <c r="B1363" s="31" t="s">
        <v>190</v>
      </c>
      <c r="C1363" s="91">
        <f>'2 Income Statement'!$B$13</f>
        <v>0</v>
      </c>
      <c r="D1363" s="143"/>
      <c r="E1363" s="143"/>
      <c r="F1363" s="145"/>
      <c r="G1363" s="143"/>
      <c r="H1363" s="143"/>
      <c r="I1363" s="156"/>
      <c r="J1363" s="92">
        <f t="shared" si="202"/>
        <v>0</v>
      </c>
      <c r="K1363" s="98">
        <f>'1 Enterprises'!L$14</f>
        <v>0</v>
      </c>
      <c r="L1363" s="94">
        <f t="shared" si="203"/>
        <v>0</v>
      </c>
    </row>
    <row r="1364" spans="2:12" ht="15" x14ac:dyDescent="0.25">
      <c r="B1364" s="31" t="s">
        <v>191</v>
      </c>
      <c r="C1364" s="91">
        <f>'2 Income Statement'!$B$14</f>
        <v>0</v>
      </c>
      <c r="D1364" s="143"/>
      <c r="E1364" s="143"/>
      <c r="F1364" s="145"/>
      <c r="G1364" s="143"/>
      <c r="H1364" s="143"/>
      <c r="I1364" s="156"/>
      <c r="J1364" s="92">
        <f t="shared" si="202"/>
        <v>0</v>
      </c>
      <c r="K1364" s="98">
        <f>'1 Enterprises'!M$14</f>
        <v>0</v>
      </c>
      <c r="L1364" s="94">
        <f t="shared" si="203"/>
        <v>0</v>
      </c>
    </row>
    <row r="1365" spans="2:12" ht="15" x14ac:dyDescent="0.25">
      <c r="B1365" s="31" t="s">
        <v>192</v>
      </c>
      <c r="C1365" s="91">
        <f>'2 Income Statement'!$B$15</f>
        <v>0</v>
      </c>
      <c r="D1365" s="143"/>
      <c r="E1365" s="143"/>
      <c r="F1365" s="145"/>
      <c r="G1365" s="143"/>
      <c r="H1365" s="143"/>
      <c r="I1365" s="156"/>
      <c r="J1365" s="92">
        <f t="shared" si="202"/>
        <v>0</v>
      </c>
      <c r="K1365" s="98">
        <f>'1 Enterprises'!N$14</f>
        <v>0</v>
      </c>
      <c r="L1365" s="94">
        <f t="shared" si="203"/>
        <v>0</v>
      </c>
    </row>
    <row r="1366" spans="2:12" ht="15" x14ac:dyDescent="0.25">
      <c r="B1366" s="31" t="s">
        <v>193</v>
      </c>
      <c r="C1366" s="91">
        <f>'2 Income Statement'!$B$16</f>
        <v>0</v>
      </c>
      <c r="D1366" s="143"/>
      <c r="E1366" s="143"/>
      <c r="F1366" s="145"/>
      <c r="G1366" s="143"/>
      <c r="H1366" s="143"/>
      <c r="I1366" s="156"/>
      <c r="J1366" s="92">
        <f t="shared" si="202"/>
        <v>0</v>
      </c>
      <c r="K1366" s="98">
        <f>'1 Enterprises'!O$14</f>
        <v>0</v>
      </c>
      <c r="L1366" s="94">
        <f t="shared" si="203"/>
        <v>0</v>
      </c>
    </row>
    <row r="1367" spans="2:12" ht="15" x14ac:dyDescent="0.25">
      <c r="B1367" s="31" t="s">
        <v>194</v>
      </c>
      <c r="C1367" s="277">
        <f>'2 Income Statement'!$B$17</f>
        <v>0</v>
      </c>
      <c r="D1367" s="143"/>
      <c r="E1367" s="143"/>
      <c r="F1367" s="145"/>
      <c r="G1367" s="143"/>
      <c r="H1367" s="143"/>
      <c r="I1367" s="156"/>
      <c r="J1367" s="92">
        <f t="shared" si="202"/>
        <v>0</v>
      </c>
      <c r="K1367" s="98">
        <f>'1 Enterprises'!P$14</f>
        <v>0</v>
      </c>
      <c r="L1367" s="94">
        <f t="shared" si="203"/>
        <v>0</v>
      </c>
    </row>
    <row r="1368" spans="2:12" ht="15" x14ac:dyDescent="0.25">
      <c r="B1368" s="31" t="s">
        <v>195</v>
      </c>
      <c r="C1368" s="277">
        <f>'2 Income Statement'!$B$18</f>
        <v>0</v>
      </c>
      <c r="D1368" s="143"/>
      <c r="E1368" s="143"/>
      <c r="F1368" s="145"/>
      <c r="G1368" s="143"/>
      <c r="H1368" s="143"/>
      <c r="I1368" s="156"/>
      <c r="J1368" s="92">
        <f>IF(G1368&gt;0,(D1368*(F1368/G1368)),0)</f>
        <v>0</v>
      </c>
      <c r="K1368" s="98">
        <f>'1 Enterprises'!Q$14</f>
        <v>0</v>
      </c>
      <c r="L1368" s="94">
        <f>IF(K1368&gt;0,((J1368/K1368)*I1368),0)</f>
        <v>0</v>
      </c>
    </row>
    <row r="1369" spans="2:12" ht="15" x14ac:dyDescent="0.25">
      <c r="B1369" s="31" t="s">
        <v>196</v>
      </c>
      <c r="C1369" s="277">
        <f>'2 Income Statement'!$B$19</f>
        <v>0</v>
      </c>
      <c r="D1369" s="143"/>
      <c r="E1369" s="143"/>
      <c r="F1369" s="145"/>
      <c r="G1369" s="143"/>
      <c r="H1369" s="143"/>
      <c r="I1369" s="156"/>
      <c r="J1369" s="92">
        <f t="shared" ref="J1369:J1379" si="204">IF(G1369&gt;0,(D1369*(F1369/G1369)),0)</f>
        <v>0</v>
      </c>
      <c r="K1369" s="98">
        <f>'1 Enterprises'!R$14</f>
        <v>0</v>
      </c>
      <c r="L1369" s="94">
        <f t="shared" ref="L1369:L1379" si="205">IF(K1369&gt;0,((J1369/K1369)*I1369),0)</f>
        <v>0</v>
      </c>
    </row>
    <row r="1370" spans="2:12" ht="15" x14ac:dyDescent="0.25">
      <c r="B1370" s="31" t="s">
        <v>197</v>
      </c>
      <c r="C1370" s="277">
        <f>'2 Income Statement'!$B$20</f>
        <v>0</v>
      </c>
      <c r="D1370" s="143"/>
      <c r="E1370" s="143"/>
      <c r="F1370" s="145"/>
      <c r="G1370" s="143"/>
      <c r="H1370" s="143"/>
      <c r="I1370" s="156"/>
      <c r="J1370" s="92">
        <f t="shared" si="204"/>
        <v>0</v>
      </c>
      <c r="K1370" s="98">
        <f>'1 Enterprises'!S$14</f>
        <v>0</v>
      </c>
      <c r="L1370" s="94">
        <f t="shared" si="205"/>
        <v>0</v>
      </c>
    </row>
    <row r="1371" spans="2:12" ht="15" x14ac:dyDescent="0.25">
      <c r="B1371" s="31" t="s">
        <v>198</v>
      </c>
      <c r="C1371" s="277">
        <f>'2 Income Statement'!$B$21</f>
        <v>0</v>
      </c>
      <c r="D1371" s="143"/>
      <c r="E1371" s="143"/>
      <c r="F1371" s="145"/>
      <c r="G1371" s="143"/>
      <c r="H1371" s="143"/>
      <c r="I1371" s="156"/>
      <c r="J1371" s="92">
        <f t="shared" si="204"/>
        <v>0</v>
      </c>
      <c r="K1371" s="98">
        <f>'1 Enterprises'!T$14</f>
        <v>0</v>
      </c>
      <c r="L1371" s="94">
        <f t="shared" si="205"/>
        <v>0</v>
      </c>
    </row>
    <row r="1372" spans="2:12" ht="15" x14ac:dyDescent="0.25">
      <c r="B1372" s="31" t="s">
        <v>199</v>
      </c>
      <c r="C1372" s="277">
        <f>'2 Income Statement'!$B$22</f>
        <v>0</v>
      </c>
      <c r="D1372" s="143"/>
      <c r="E1372" s="143"/>
      <c r="F1372" s="145"/>
      <c r="G1372" s="143"/>
      <c r="H1372" s="143"/>
      <c r="I1372" s="156"/>
      <c r="J1372" s="92">
        <f t="shared" si="204"/>
        <v>0</v>
      </c>
      <c r="K1372" s="98">
        <f>'1 Enterprises'!U$14</f>
        <v>0</v>
      </c>
      <c r="L1372" s="94">
        <f t="shared" si="205"/>
        <v>0</v>
      </c>
    </row>
    <row r="1373" spans="2:12" ht="15" x14ac:dyDescent="0.25">
      <c r="B1373" s="31" t="s">
        <v>200</v>
      </c>
      <c r="C1373" s="277">
        <f>'2 Income Statement'!$B$23</f>
        <v>0</v>
      </c>
      <c r="D1373" s="143"/>
      <c r="E1373" s="143"/>
      <c r="F1373" s="145"/>
      <c r="G1373" s="143"/>
      <c r="H1373" s="143"/>
      <c r="I1373" s="156"/>
      <c r="J1373" s="92">
        <f t="shared" si="204"/>
        <v>0</v>
      </c>
      <c r="K1373" s="98">
        <f>'1 Enterprises'!V$14</f>
        <v>0</v>
      </c>
      <c r="L1373" s="94">
        <f t="shared" si="205"/>
        <v>0</v>
      </c>
    </row>
    <row r="1374" spans="2:12" ht="15" x14ac:dyDescent="0.25">
      <c r="B1374" s="31" t="s">
        <v>201</v>
      </c>
      <c r="C1374" s="277">
        <f>'2 Income Statement'!$B$24</f>
        <v>0</v>
      </c>
      <c r="D1374" s="143"/>
      <c r="E1374" s="143"/>
      <c r="F1374" s="145"/>
      <c r="G1374" s="143"/>
      <c r="H1374" s="143"/>
      <c r="I1374" s="156"/>
      <c r="J1374" s="92">
        <f t="shared" si="204"/>
        <v>0</v>
      </c>
      <c r="K1374" s="98">
        <f>'1 Enterprises'!W$14</f>
        <v>0</v>
      </c>
      <c r="L1374" s="94">
        <f t="shared" si="205"/>
        <v>0</v>
      </c>
    </row>
    <row r="1375" spans="2:12" ht="15" x14ac:dyDescent="0.25">
      <c r="B1375" s="31" t="s">
        <v>202</v>
      </c>
      <c r="C1375" s="277">
        <f>'2 Income Statement'!$B$25</f>
        <v>0</v>
      </c>
      <c r="D1375" s="143"/>
      <c r="E1375" s="143"/>
      <c r="F1375" s="145"/>
      <c r="G1375" s="143"/>
      <c r="H1375" s="143"/>
      <c r="I1375" s="156"/>
      <c r="J1375" s="92">
        <f t="shared" si="204"/>
        <v>0</v>
      </c>
      <c r="K1375" s="98">
        <f>'1 Enterprises'!X$14</f>
        <v>0</v>
      </c>
      <c r="L1375" s="94">
        <f t="shared" si="205"/>
        <v>0</v>
      </c>
    </row>
    <row r="1376" spans="2:12" ht="15" x14ac:dyDescent="0.25">
      <c r="B1376" s="31" t="s">
        <v>203</v>
      </c>
      <c r="C1376" s="277">
        <f>'2 Income Statement'!$B$26</f>
        <v>0</v>
      </c>
      <c r="D1376" s="143"/>
      <c r="E1376" s="143"/>
      <c r="F1376" s="145"/>
      <c r="G1376" s="143"/>
      <c r="H1376" s="143"/>
      <c r="I1376" s="156"/>
      <c r="J1376" s="92">
        <f t="shared" si="204"/>
        <v>0</v>
      </c>
      <c r="K1376" s="98">
        <f>'1 Enterprises'!Y$14</f>
        <v>0</v>
      </c>
      <c r="L1376" s="94">
        <f t="shared" si="205"/>
        <v>0</v>
      </c>
    </row>
    <row r="1377" spans="2:12" ht="15" x14ac:dyDescent="0.25">
      <c r="B1377" s="31" t="s">
        <v>204</v>
      </c>
      <c r="C1377" s="277">
        <f>'2 Income Statement'!$B$27</f>
        <v>0</v>
      </c>
      <c r="D1377" s="143"/>
      <c r="E1377" s="143"/>
      <c r="F1377" s="145"/>
      <c r="G1377" s="143"/>
      <c r="H1377" s="143"/>
      <c r="I1377" s="156"/>
      <c r="J1377" s="92">
        <f t="shared" si="204"/>
        <v>0</v>
      </c>
      <c r="K1377" s="98">
        <f>'1 Enterprises'!Z$14</f>
        <v>0</v>
      </c>
      <c r="L1377" s="94">
        <f t="shared" si="205"/>
        <v>0</v>
      </c>
    </row>
    <row r="1378" spans="2:12" ht="15" x14ac:dyDescent="0.25">
      <c r="B1378" s="31" t="s">
        <v>205</v>
      </c>
      <c r="C1378" s="277">
        <f>'2 Income Statement'!$B$28</f>
        <v>0</v>
      </c>
      <c r="D1378" s="143"/>
      <c r="E1378" s="143"/>
      <c r="F1378" s="145"/>
      <c r="G1378" s="143"/>
      <c r="H1378" s="143"/>
      <c r="I1378" s="156"/>
      <c r="J1378" s="92">
        <f t="shared" si="204"/>
        <v>0</v>
      </c>
      <c r="K1378" s="98">
        <f>'1 Enterprises'!AA$14</f>
        <v>0</v>
      </c>
      <c r="L1378" s="94">
        <f t="shared" si="205"/>
        <v>0</v>
      </c>
    </row>
    <row r="1379" spans="2:12" ht="15" x14ac:dyDescent="0.25">
      <c r="B1379" s="31" t="s">
        <v>206</v>
      </c>
      <c r="C1379" s="277">
        <f>'2 Income Statement'!$B$29</f>
        <v>0</v>
      </c>
      <c r="D1379" s="143"/>
      <c r="E1379" s="143"/>
      <c r="F1379" s="145"/>
      <c r="G1379" s="143"/>
      <c r="H1379" s="143"/>
      <c r="I1379" s="156"/>
      <c r="J1379" s="92">
        <f t="shared" si="204"/>
        <v>0</v>
      </c>
      <c r="K1379" s="98">
        <f>'1 Enterprises'!AB$14</f>
        <v>0</v>
      </c>
      <c r="L1379" s="94">
        <f t="shared" si="205"/>
        <v>0</v>
      </c>
    </row>
    <row r="1380" spans="2:12" x14ac:dyDescent="0.2">
      <c r="C1380" s="31"/>
    </row>
    <row r="1381" spans="2:12" ht="15" x14ac:dyDescent="0.25">
      <c r="C1381" s="285" t="s">
        <v>460</v>
      </c>
      <c r="D1381" s="286"/>
      <c r="E1381" s="286"/>
      <c r="F1381" s="286"/>
      <c r="G1381" s="286"/>
      <c r="H1381" s="286"/>
      <c r="I1381" s="286"/>
      <c r="J1381" s="286"/>
      <c r="K1381" s="286"/>
      <c r="L1381" s="287"/>
    </row>
    <row r="1382" spans="2:12" ht="15" x14ac:dyDescent="0.25">
      <c r="B1382" s="31" t="s">
        <v>62</v>
      </c>
      <c r="C1382" s="91">
        <f>'2 Income Statement'!$B$5</f>
        <v>0</v>
      </c>
      <c r="D1382" s="143"/>
      <c r="E1382" s="143"/>
      <c r="F1382" s="145"/>
      <c r="G1382" s="143"/>
      <c r="H1382" s="143"/>
      <c r="I1382" s="156"/>
      <c r="J1382" s="92">
        <f>IF(G1382&gt;0,(D1382*(F1382/G1382)),0)</f>
        <v>0</v>
      </c>
      <c r="K1382" s="93">
        <f>'1 Enterprises'!D$14</f>
        <v>0</v>
      </c>
      <c r="L1382" s="94">
        <f>IF(K1382&gt;0,((J1382/K1382)*I1382),0)</f>
        <v>0</v>
      </c>
    </row>
    <row r="1383" spans="2:12" ht="15" x14ac:dyDescent="0.25">
      <c r="B1383" s="31" t="s">
        <v>63</v>
      </c>
      <c r="C1383" s="91">
        <f>'2 Income Statement'!$B$6</f>
        <v>0</v>
      </c>
      <c r="D1383" s="143"/>
      <c r="E1383" s="143"/>
      <c r="F1383" s="145"/>
      <c r="G1383" s="143"/>
      <c r="H1383" s="143"/>
      <c r="I1383" s="156"/>
      <c r="J1383" s="92">
        <f t="shared" ref="J1383:J1394" si="206">IF(G1383&gt;0,(D1383*(F1383/G1383)),0)</f>
        <v>0</v>
      </c>
      <c r="K1383" s="97">
        <f>'1 Enterprises'!E$14</f>
        <v>0</v>
      </c>
      <c r="L1383" s="94">
        <f t="shared" ref="L1383:L1394" si="207">IF(K1383&gt;0,((J1383/K1383)*I1383),0)</f>
        <v>0</v>
      </c>
    </row>
    <row r="1384" spans="2:12" ht="15" x14ac:dyDescent="0.25">
      <c r="B1384" s="31" t="s">
        <v>64</v>
      </c>
      <c r="C1384" s="91">
        <f>'2 Income Statement'!$B$7</f>
        <v>0</v>
      </c>
      <c r="D1384" s="143"/>
      <c r="E1384" s="143"/>
      <c r="F1384" s="145"/>
      <c r="G1384" s="143"/>
      <c r="H1384" s="143"/>
      <c r="I1384" s="156"/>
      <c r="J1384" s="92">
        <f t="shared" si="206"/>
        <v>0</v>
      </c>
      <c r="K1384" s="97">
        <f>'1 Enterprises'!F$14</f>
        <v>0</v>
      </c>
      <c r="L1384" s="94">
        <f t="shared" si="207"/>
        <v>0</v>
      </c>
    </row>
    <row r="1385" spans="2:12" ht="15" x14ac:dyDescent="0.25">
      <c r="B1385" s="31" t="s">
        <v>65</v>
      </c>
      <c r="C1385" s="91">
        <f>'2 Income Statement'!$B$8</f>
        <v>0</v>
      </c>
      <c r="D1385" s="143"/>
      <c r="E1385" s="143"/>
      <c r="F1385" s="145"/>
      <c r="G1385" s="143"/>
      <c r="H1385" s="143"/>
      <c r="I1385" s="156"/>
      <c r="J1385" s="92">
        <f t="shared" si="206"/>
        <v>0</v>
      </c>
      <c r="K1385" s="97">
        <f>'1 Enterprises'!G$14</f>
        <v>0</v>
      </c>
      <c r="L1385" s="94">
        <f t="shared" si="207"/>
        <v>0</v>
      </c>
    </row>
    <row r="1386" spans="2:12" ht="15" x14ac:dyDescent="0.25">
      <c r="B1386" s="31" t="s">
        <v>66</v>
      </c>
      <c r="C1386" s="91">
        <f>'2 Income Statement'!$B$9</f>
        <v>0</v>
      </c>
      <c r="D1386" s="143"/>
      <c r="E1386" s="143"/>
      <c r="F1386" s="145"/>
      <c r="G1386" s="143"/>
      <c r="H1386" s="143"/>
      <c r="I1386" s="156"/>
      <c r="J1386" s="92">
        <f t="shared" si="206"/>
        <v>0</v>
      </c>
      <c r="K1386" s="97">
        <f>'1 Enterprises'!H$14</f>
        <v>0</v>
      </c>
      <c r="L1386" s="94">
        <f t="shared" si="207"/>
        <v>0</v>
      </c>
    </row>
    <row r="1387" spans="2:12" ht="15" x14ac:dyDescent="0.25">
      <c r="B1387" s="31" t="s">
        <v>187</v>
      </c>
      <c r="C1387" s="91">
        <f>'2 Income Statement'!$B$10</f>
        <v>0</v>
      </c>
      <c r="D1387" s="143"/>
      <c r="E1387" s="143"/>
      <c r="F1387" s="145"/>
      <c r="G1387" s="143"/>
      <c r="H1387" s="143"/>
      <c r="I1387" s="156"/>
      <c r="J1387" s="92">
        <f t="shared" si="206"/>
        <v>0</v>
      </c>
      <c r="K1387" s="97">
        <f>'1 Enterprises'!I$14</f>
        <v>0</v>
      </c>
      <c r="L1387" s="94">
        <f t="shared" si="207"/>
        <v>0</v>
      </c>
    </row>
    <row r="1388" spans="2:12" ht="15" x14ac:dyDescent="0.25">
      <c r="B1388" s="31" t="s">
        <v>188</v>
      </c>
      <c r="C1388" s="91">
        <f>'2 Income Statement'!$B$11</f>
        <v>0</v>
      </c>
      <c r="D1388" s="143"/>
      <c r="E1388" s="143"/>
      <c r="F1388" s="145"/>
      <c r="G1388" s="143"/>
      <c r="H1388" s="143"/>
      <c r="I1388" s="156"/>
      <c r="J1388" s="92">
        <f t="shared" si="206"/>
        <v>0</v>
      </c>
      <c r="K1388" s="97">
        <f>'1 Enterprises'!J$14</f>
        <v>0</v>
      </c>
      <c r="L1388" s="94">
        <f t="shared" si="207"/>
        <v>0</v>
      </c>
    </row>
    <row r="1389" spans="2:12" ht="15" x14ac:dyDescent="0.25">
      <c r="B1389" s="31" t="s">
        <v>189</v>
      </c>
      <c r="C1389" s="91">
        <f>'2 Income Statement'!$B$12</f>
        <v>0</v>
      </c>
      <c r="D1389" s="143"/>
      <c r="E1389" s="143"/>
      <c r="F1389" s="145"/>
      <c r="G1389" s="143"/>
      <c r="H1389" s="143"/>
      <c r="I1389" s="156"/>
      <c r="J1389" s="92">
        <f t="shared" si="206"/>
        <v>0</v>
      </c>
      <c r="K1389" s="98">
        <f>'1 Enterprises'!K$14</f>
        <v>0</v>
      </c>
      <c r="L1389" s="94">
        <f t="shared" si="207"/>
        <v>0</v>
      </c>
    </row>
    <row r="1390" spans="2:12" ht="15" x14ac:dyDescent="0.25">
      <c r="B1390" s="31" t="s">
        <v>190</v>
      </c>
      <c r="C1390" s="91">
        <f>'2 Income Statement'!$B$13</f>
        <v>0</v>
      </c>
      <c r="D1390" s="143"/>
      <c r="E1390" s="143"/>
      <c r="F1390" s="145"/>
      <c r="G1390" s="143"/>
      <c r="H1390" s="143"/>
      <c r="I1390" s="156"/>
      <c r="J1390" s="92">
        <f t="shared" si="206"/>
        <v>0</v>
      </c>
      <c r="K1390" s="98">
        <f>'1 Enterprises'!L$14</f>
        <v>0</v>
      </c>
      <c r="L1390" s="94">
        <f t="shared" si="207"/>
        <v>0</v>
      </c>
    </row>
    <row r="1391" spans="2:12" ht="15" x14ac:dyDescent="0.25">
      <c r="B1391" s="31" t="s">
        <v>191</v>
      </c>
      <c r="C1391" s="91">
        <f>'2 Income Statement'!$B$14</f>
        <v>0</v>
      </c>
      <c r="D1391" s="143"/>
      <c r="E1391" s="143"/>
      <c r="F1391" s="145"/>
      <c r="G1391" s="143"/>
      <c r="H1391" s="143"/>
      <c r="I1391" s="156"/>
      <c r="J1391" s="92">
        <f t="shared" si="206"/>
        <v>0</v>
      </c>
      <c r="K1391" s="98">
        <f>'1 Enterprises'!M$14</f>
        <v>0</v>
      </c>
      <c r="L1391" s="94">
        <f t="shared" si="207"/>
        <v>0</v>
      </c>
    </row>
    <row r="1392" spans="2:12" ht="15" x14ac:dyDescent="0.25">
      <c r="B1392" s="31" t="s">
        <v>192</v>
      </c>
      <c r="C1392" s="91">
        <f>'2 Income Statement'!$B$15</f>
        <v>0</v>
      </c>
      <c r="D1392" s="143"/>
      <c r="E1392" s="143"/>
      <c r="F1392" s="145"/>
      <c r="G1392" s="143"/>
      <c r="H1392" s="143"/>
      <c r="I1392" s="156"/>
      <c r="J1392" s="92">
        <f t="shared" si="206"/>
        <v>0</v>
      </c>
      <c r="K1392" s="98">
        <f>'1 Enterprises'!N$14</f>
        <v>0</v>
      </c>
      <c r="L1392" s="94">
        <f t="shared" si="207"/>
        <v>0</v>
      </c>
    </row>
    <row r="1393" spans="2:12" ht="15" x14ac:dyDescent="0.25">
      <c r="B1393" s="31" t="s">
        <v>193</v>
      </c>
      <c r="C1393" s="91">
        <f>'2 Income Statement'!$B$16</f>
        <v>0</v>
      </c>
      <c r="D1393" s="143"/>
      <c r="E1393" s="143"/>
      <c r="F1393" s="145"/>
      <c r="G1393" s="143"/>
      <c r="H1393" s="143"/>
      <c r="I1393" s="156"/>
      <c r="J1393" s="92">
        <f t="shared" si="206"/>
        <v>0</v>
      </c>
      <c r="K1393" s="98">
        <f>'1 Enterprises'!O$14</f>
        <v>0</v>
      </c>
      <c r="L1393" s="94">
        <f t="shared" si="207"/>
        <v>0</v>
      </c>
    </row>
    <row r="1394" spans="2:12" ht="15" x14ac:dyDescent="0.25">
      <c r="B1394" s="31" t="s">
        <v>194</v>
      </c>
      <c r="C1394" s="277">
        <f>'2 Income Statement'!$B$17</f>
        <v>0</v>
      </c>
      <c r="D1394" s="143"/>
      <c r="E1394" s="143"/>
      <c r="F1394" s="145"/>
      <c r="G1394" s="143"/>
      <c r="H1394" s="143"/>
      <c r="I1394" s="156"/>
      <c r="J1394" s="92">
        <f t="shared" si="206"/>
        <v>0</v>
      </c>
      <c r="K1394" s="98">
        <f>'1 Enterprises'!P$14</f>
        <v>0</v>
      </c>
      <c r="L1394" s="94">
        <f t="shared" si="207"/>
        <v>0</v>
      </c>
    </row>
    <row r="1395" spans="2:12" ht="15" x14ac:dyDescent="0.25">
      <c r="B1395" s="31" t="s">
        <v>195</v>
      </c>
      <c r="C1395" s="277">
        <f>'2 Income Statement'!$B$18</f>
        <v>0</v>
      </c>
      <c r="D1395" s="143"/>
      <c r="E1395" s="143"/>
      <c r="F1395" s="145"/>
      <c r="G1395" s="143"/>
      <c r="H1395" s="143"/>
      <c r="I1395" s="156"/>
      <c r="J1395" s="92">
        <f>IF(G1395&gt;0,(D1395*(F1395/G1395)),0)</f>
        <v>0</v>
      </c>
      <c r="K1395" s="98">
        <f>'1 Enterprises'!Q$14</f>
        <v>0</v>
      </c>
      <c r="L1395" s="94">
        <f>IF(K1395&gt;0,((J1395/K1395)*I1395),0)</f>
        <v>0</v>
      </c>
    </row>
    <row r="1396" spans="2:12" ht="15" x14ac:dyDescent="0.25">
      <c r="B1396" s="31" t="s">
        <v>196</v>
      </c>
      <c r="C1396" s="277">
        <f>'2 Income Statement'!$B$19</f>
        <v>0</v>
      </c>
      <c r="D1396" s="143"/>
      <c r="E1396" s="143"/>
      <c r="F1396" s="145"/>
      <c r="G1396" s="143"/>
      <c r="H1396" s="143"/>
      <c r="I1396" s="156"/>
      <c r="J1396" s="92">
        <f t="shared" ref="J1396:J1406" si="208">IF(G1396&gt;0,(D1396*(F1396/G1396)),0)</f>
        <v>0</v>
      </c>
      <c r="K1396" s="98">
        <f>'1 Enterprises'!R$14</f>
        <v>0</v>
      </c>
      <c r="L1396" s="94">
        <f t="shared" ref="L1396:L1406" si="209">IF(K1396&gt;0,((J1396/K1396)*I1396),0)</f>
        <v>0</v>
      </c>
    </row>
    <row r="1397" spans="2:12" ht="15" x14ac:dyDescent="0.25">
      <c r="B1397" s="31" t="s">
        <v>197</v>
      </c>
      <c r="C1397" s="277">
        <f>'2 Income Statement'!$B$20</f>
        <v>0</v>
      </c>
      <c r="D1397" s="143"/>
      <c r="E1397" s="143"/>
      <c r="F1397" s="145"/>
      <c r="G1397" s="143"/>
      <c r="H1397" s="143"/>
      <c r="I1397" s="156"/>
      <c r="J1397" s="92">
        <f t="shared" si="208"/>
        <v>0</v>
      </c>
      <c r="K1397" s="98">
        <f>'1 Enterprises'!S$14</f>
        <v>0</v>
      </c>
      <c r="L1397" s="94">
        <f t="shared" si="209"/>
        <v>0</v>
      </c>
    </row>
    <row r="1398" spans="2:12" ht="15" x14ac:dyDescent="0.25">
      <c r="B1398" s="31" t="s">
        <v>198</v>
      </c>
      <c r="C1398" s="277">
        <f>'2 Income Statement'!$B$21</f>
        <v>0</v>
      </c>
      <c r="D1398" s="143"/>
      <c r="E1398" s="143"/>
      <c r="F1398" s="145"/>
      <c r="G1398" s="143"/>
      <c r="H1398" s="143"/>
      <c r="I1398" s="156"/>
      <c r="J1398" s="92">
        <f t="shared" si="208"/>
        <v>0</v>
      </c>
      <c r="K1398" s="98">
        <f>'1 Enterprises'!T$14</f>
        <v>0</v>
      </c>
      <c r="L1398" s="94">
        <f t="shared" si="209"/>
        <v>0</v>
      </c>
    </row>
    <row r="1399" spans="2:12" ht="15" x14ac:dyDescent="0.25">
      <c r="B1399" s="31" t="s">
        <v>199</v>
      </c>
      <c r="C1399" s="277">
        <f>'2 Income Statement'!$B$22</f>
        <v>0</v>
      </c>
      <c r="D1399" s="143"/>
      <c r="E1399" s="143"/>
      <c r="F1399" s="145"/>
      <c r="G1399" s="143"/>
      <c r="H1399" s="143"/>
      <c r="I1399" s="156"/>
      <c r="J1399" s="92">
        <f t="shared" si="208"/>
        <v>0</v>
      </c>
      <c r="K1399" s="98">
        <f>'1 Enterprises'!U$14</f>
        <v>0</v>
      </c>
      <c r="L1399" s="94">
        <f t="shared" si="209"/>
        <v>0</v>
      </c>
    </row>
    <row r="1400" spans="2:12" ht="15" x14ac:dyDescent="0.25">
      <c r="B1400" s="31" t="s">
        <v>200</v>
      </c>
      <c r="C1400" s="277">
        <f>'2 Income Statement'!$B$23</f>
        <v>0</v>
      </c>
      <c r="D1400" s="143"/>
      <c r="E1400" s="143"/>
      <c r="F1400" s="145"/>
      <c r="G1400" s="143"/>
      <c r="H1400" s="143"/>
      <c r="I1400" s="156"/>
      <c r="J1400" s="92">
        <f t="shared" si="208"/>
        <v>0</v>
      </c>
      <c r="K1400" s="98">
        <f>'1 Enterprises'!V$14</f>
        <v>0</v>
      </c>
      <c r="L1400" s="94">
        <f t="shared" si="209"/>
        <v>0</v>
      </c>
    </row>
    <row r="1401" spans="2:12" ht="15" x14ac:dyDescent="0.25">
      <c r="B1401" s="31" t="s">
        <v>201</v>
      </c>
      <c r="C1401" s="277">
        <f>'2 Income Statement'!$B$24</f>
        <v>0</v>
      </c>
      <c r="D1401" s="143"/>
      <c r="E1401" s="143"/>
      <c r="F1401" s="145"/>
      <c r="G1401" s="143"/>
      <c r="H1401" s="143"/>
      <c r="I1401" s="156"/>
      <c r="J1401" s="92">
        <f t="shared" si="208"/>
        <v>0</v>
      </c>
      <c r="K1401" s="98">
        <f>'1 Enterprises'!W$14</f>
        <v>0</v>
      </c>
      <c r="L1401" s="94">
        <f t="shared" si="209"/>
        <v>0</v>
      </c>
    </row>
    <row r="1402" spans="2:12" ht="15" x14ac:dyDescent="0.25">
      <c r="B1402" s="31" t="s">
        <v>202</v>
      </c>
      <c r="C1402" s="277">
        <f>'2 Income Statement'!$B$25</f>
        <v>0</v>
      </c>
      <c r="D1402" s="143"/>
      <c r="E1402" s="143"/>
      <c r="F1402" s="145"/>
      <c r="G1402" s="143"/>
      <c r="H1402" s="143"/>
      <c r="I1402" s="156"/>
      <c r="J1402" s="92">
        <f t="shared" si="208"/>
        <v>0</v>
      </c>
      <c r="K1402" s="98">
        <f>'1 Enterprises'!X$14</f>
        <v>0</v>
      </c>
      <c r="L1402" s="94">
        <f t="shared" si="209"/>
        <v>0</v>
      </c>
    </row>
    <row r="1403" spans="2:12" ht="15" x14ac:dyDescent="0.25">
      <c r="B1403" s="31" t="s">
        <v>203</v>
      </c>
      <c r="C1403" s="277">
        <f>'2 Income Statement'!$B$26</f>
        <v>0</v>
      </c>
      <c r="D1403" s="143"/>
      <c r="E1403" s="143"/>
      <c r="F1403" s="145"/>
      <c r="G1403" s="143"/>
      <c r="H1403" s="143"/>
      <c r="I1403" s="156"/>
      <c r="J1403" s="92">
        <f t="shared" si="208"/>
        <v>0</v>
      </c>
      <c r="K1403" s="98">
        <f>'1 Enterprises'!Y$14</f>
        <v>0</v>
      </c>
      <c r="L1403" s="94">
        <f t="shared" si="209"/>
        <v>0</v>
      </c>
    </row>
    <row r="1404" spans="2:12" ht="15" x14ac:dyDescent="0.25">
      <c r="B1404" s="31" t="s">
        <v>204</v>
      </c>
      <c r="C1404" s="277">
        <f>'2 Income Statement'!$B$27</f>
        <v>0</v>
      </c>
      <c r="D1404" s="143"/>
      <c r="E1404" s="143"/>
      <c r="F1404" s="145"/>
      <c r="G1404" s="143"/>
      <c r="H1404" s="143"/>
      <c r="I1404" s="156"/>
      <c r="J1404" s="92">
        <f t="shared" si="208"/>
        <v>0</v>
      </c>
      <c r="K1404" s="98">
        <f>'1 Enterprises'!Z$14</f>
        <v>0</v>
      </c>
      <c r="L1404" s="94">
        <f t="shared" si="209"/>
        <v>0</v>
      </c>
    </row>
    <row r="1405" spans="2:12" ht="15" x14ac:dyDescent="0.25">
      <c r="B1405" s="31" t="s">
        <v>205</v>
      </c>
      <c r="C1405" s="277">
        <f>'2 Income Statement'!$B$28</f>
        <v>0</v>
      </c>
      <c r="D1405" s="143"/>
      <c r="E1405" s="143"/>
      <c r="F1405" s="145"/>
      <c r="G1405" s="143"/>
      <c r="H1405" s="143"/>
      <c r="I1405" s="156"/>
      <c r="J1405" s="92">
        <f t="shared" si="208"/>
        <v>0</v>
      </c>
      <c r="K1405" s="98">
        <f>'1 Enterprises'!AA$14</f>
        <v>0</v>
      </c>
      <c r="L1405" s="94">
        <f t="shared" si="209"/>
        <v>0</v>
      </c>
    </row>
    <row r="1406" spans="2:12" ht="15" x14ac:dyDescent="0.25">
      <c r="B1406" s="31" t="s">
        <v>206</v>
      </c>
      <c r="C1406" s="277">
        <f>'2 Income Statement'!$B$29</f>
        <v>0</v>
      </c>
      <c r="D1406" s="143"/>
      <c r="E1406" s="143"/>
      <c r="F1406" s="145"/>
      <c r="G1406" s="143"/>
      <c r="H1406" s="143"/>
      <c r="I1406" s="156"/>
      <c r="J1406" s="92">
        <f t="shared" si="208"/>
        <v>0</v>
      </c>
      <c r="K1406" s="98">
        <f>'1 Enterprises'!AB$14</f>
        <v>0</v>
      </c>
      <c r="L1406" s="94">
        <f t="shared" si="209"/>
        <v>0</v>
      </c>
    </row>
    <row r="1407" spans="2:12" x14ac:dyDescent="0.2">
      <c r="C1407" s="31"/>
    </row>
    <row r="1408" spans="2:12" ht="15" x14ac:dyDescent="0.25">
      <c r="C1408" s="285" t="s">
        <v>461</v>
      </c>
      <c r="D1408" s="286"/>
      <c r="E1408" s="286"/>
      <c r="F1408" s="286"/>
      <c r="G1408" s="286"/>
      <c r="H1408" s="286"/>
      <c r="I1408" s="286"/>
      <c r="J1408" s="286"/>
      <c r="K1408" s="286"/>
      <c r="L1408" s="287"/>
    </row>
    <row r="1409" spans="2:12" ht="15" x14ac:dyDescent="0.25">
      <c r="B1409" s="31" t="s">
        <v>62</v>
      </c>
      <c r="C1409" s="91">
        <f>'2 Income Statement'!$B$5</f>
        <v>0</v>
      </c>
      <c r="D1409" s="143"/>
      <c r="E1409" s="143"/>
      <c r="F1409" s="145"/>
      <c r="G1409" s="143"/>
      <c r="H1409" s="143"/>
      <c r="I1409" s="156"/>
      <c r="J1409" s="92">
        <f>IF(G1409&gt;0,(D1409*(F1409/G1409)),0)</f>
        <v>0</v>
      </c>
      <c r="K1409" s="93">
        <f>'1 Enterprises'!D$14</f>
        <v>0</v>
      </c>
      <c r="L1409" s="94">
        <f>IF(K1409&gt;0,((J1409/K1409)*I1409),0)</f>
        <v>0</v>
      </c>
    </row>
    <row r="1410" spans="2:12" ht="15" x14ac:dyDescent="0.25">
      <c r="B1410" s="31" t="s">
        <v>63</v>
      </c>
      <c r="C1410" s="91">
        <f>'2 Income Statement'!$B$6</f>
        <v>0</v>
      </c>
      <c r="D1410" s="143"/>
      <c r="E1410" s="143"/>
      <c r="F1410" s="145"/>
      <c r="G1410" s="143"/>
      <c r="H1410" s="143"/>
      <c r="I1410" s="156"/>
      <c r="J1410" s="92">
        <f t="shared" ref="J1410:J1421" si="210">IF(G1410&gt;0,(D1410*(F1410/G1410)),0)</f>
        <v>0</v>
      </c>
      <c r="K1410" s="97">
        <f>'1 Enterprises'!E$14</f>
        <v>0</v>
      </c>
      <c r="L1410" s="94">
        <f t="shared" ref="L1410:L1421" si="211">IF(K1410&gt;0,((J1410/K1410)*I1410),0)</f>
        <v>0</v>
      </c>
    </row>
    <row r="1411" spans="2:12" ht="15" x14ac:dyDescent="0.25">
      <c r="B1411" s="31" t="s">
        <v>64</v>
      </c>
      <c r="C1411" s="91">
        <f>'2 Income Statement'!$B$7</f>
        <v>0</v>
      </c>
      <c r="D1411" s="143"/>
      <c r="E1411" s="143"/>
      <c r="F1411" s="145"/>
      <c r="G1411" s="143"/>
      <c r="H1411" s="143"/>
      <c r="I1411" s="156"/>
      <c r="J1411" s="92">
        <f t="shared" si="210"/>
        <v>0</v>
      </c>
      <c r="K1411" s="97">
        <f>'1 Enterprises'!F$14</f>
        <v>0</v>
      </c>
      <c r="L1411" s="94">
        <f t="shared" si="211"/>
        <v>0</v>
      </c>
    </row>
    <row r="1412" spans="2:12" ht="15" x14ac:dyDescent="0.25">
      <c r="B1412" s="31" t="s">
        <v>65</v>
      </c>
      <c r="C1412" s="91">
        <f>'2 Income Statement'!$B$8</f>
        <v>0</v>
      </c>
      <c r="D1412" s="143"/>
      <c r="E1412" s="143"/>
      <c r="F1412" s="145"/>
      <c r="G1412" s="143"/>
      <c r="H1412" s="143"/>
      <c r="I1412" s="156"/>
      <c r="J1412" s="92">
        <f t="shared" si="210"/>
        <v>0</v>
      </c>
      <c r="K1412" s="97">
        <f>'1 Enterprises'!G$14</f>
        <v>0</v>
      </c>
      <c r="L1412" s="94">
        <f t="shared" si="211"/>
        <v>0</v>
      </c>
    </row>
    <row r="1413" spans="2:12" ht="15" x14ac:dyDescent="0.25">
      <c r="B1413" s="31" t="s">
        <v>66</v>
      </c>
      <c r="C1413" s="91">
        <f>'2 Income Statement'!$B$9</f>
        <v>0</v>
      </c>
      <c r="D1413" s="143"/>
      <c r="E1413" s="143"/>
      <c r="F1413" s="145"/>
      <c r="G1413" s="143"/>
      <c r="H1413" s="143"/>
      <c r="I1413" s="156"/>
      <c r="J1413" s="92">
        <f t="shared" si="210"/>
        <v>0</v>
      </c>
      <c r="K1413" s="97">
        <f>'1 Enterprises'!H$14</f>
        <v>0</v>
      </c>
      <c r="L1413" s="94">
        <f t="shared" si="211"/>
        <v>0</v>
      </c>
    </row>
    <row r="1414" spans="2:12" ht="15" x14ac:dyDescent="0.25">
      <c r="B1414" s="31" t="s">
        <v>187</v>
      </c>
      <c r="C1414" s="91">
        <f>'2 Income Statement'!$B$10</f>
        <v>0</v>
      </c>
      <c r="D1414" s="143"/>
      <c r="E1414" s="143"/>
      <c r="F1414" s="145"/>
      <c r="G1414" s="143"/>
      <c r="H1414" s="143"/>
      <c r="I1414" s="156"/>
      <c r="J1414" s="92">
        <f t="shared" si="210"/>
        <v>0</v>
      </c>
      <c r="K1414" s="97">
        <f>'1 Enterprises'!I$14</f>
        <v>0</v>
      </c>
      <c r="L1414" s="94">
        <f t="shared" si="211"/>
        <v>0</v>
      </c>
    </row>
    <row r="1415" spans="2:12" ht="15" x14ac:dyDescent="0.25">
      <c r="B1415" s="31" t="s">
        <v>188</v>
      </c>
      <c r="C1415" s="91">
        <f>'2 Income Statement'!$B$11</f>
        <v>0</v>
      </c>
      <c r="D1415" s="143"/>
      <c r="E1415" s="143"/>
      <c r="F1415" s="145"/>
      <c r="G1415" s="143"/>
      <c r="H1415" s="143"/>
      <c r="I1415" s="156"/>
      <c r="J1415" s="92">
        <f t="shared" si="210"/>
        <v>0</v>
      </c>
      <c r="K1415" s="97">
        <f>'1 Enterprises'!J$14</f>
        <v>0</v>
      </c>
      <c r="L1415" s="94">
        <f t="shared" si="211"/>
        <v>0</v>
      </c>
    </row>
    <row r="1416" spans="2:12" ht="15" x14ac:dyDescent="0.25">
      <c r="B1416" s="31" t="s">
        <v>189</v>
      </c>
      <c r="C1416" s="91">
        <f>'2 Income Statement'!$B$12</f>
        <v>0</v>
      </c>
      <c r="D1416" s="143"/>
      <c r="E1416" s="143"/>
      <c r="F1416" s="145"/>
      <c r="G1416" s="143"/>
      <c r="H1416" s="143"/>
      <c r="I1416" s="156"/>
      <c r="J1416" s="92">
        <f t="shared" si="210"/>
        <v>0</v>
      </c>
      <c r="K1416" s="98">
        <f>'1 Enterprises'!K$14</f>
        <v>0</v>
      </c>
      <c r="L1416" s="94">
        <f t="shared" si="211"/>
        <v>0</v>
      </c>
    </row>
    <row r="1417" spans="2:12" ht="15" x14ac:dyDescent="0.25">
      <c r="B1417" s="31" t="s">
        <v>190</v>
      </c>
      <c r="C1417" s="91">
        <f>'2 Income Statement'!$B$13</f>
        <v>0</v>
      </c>
      <c r="D1417" s="143"/>
      <c r="E1417" s="143"/>
      <c r="F1417" s="145"/>
      <c r="G1417" s="143"/>
      <c r="H1417" s="143"/>
      <c r="I1417" s="156"/>
      <c r="J1417" s="92">
        <f t="shared" si="210"/>
        <v>0</v>
      </c>
      <c r="K1417" s="98">
        <f>'1 Enterprises'!L$14</f>
        <v>0</v>
      </c>
      <c r="L1417" s="94">
        <f t="shared" si="211"/>
        <v>0</v>
      </c>
    </row>
    <row r="1418" spans="2:12" ht="15" x14ac:dyDescent="0.25">
      <c r="B1418" s="31" t="s">
        <v>191</v>
      </c>
      <c r="C1418" s="91">
        <f>'2 Income Statement'!$B$14</f>
        <v>0</v>
      </c>
      <c r="D1418" s="143"/>
      <c r="E1418" s="143"/>
      <c r="F1418" s="145"/>
      <c r="G1418" s="143"/>
      <c r="H1418" s="143"/>
      <c r="I1418" s="156"/>
      <c r="J1418" s="92">
        <f t="shared" si="210"/>
        <v>0</v>
      </c>
      <c r="K1418" s="98">
        <f>'1 Enterprises'!M$14</f>
        <v>0</v>
      </c>
      <c r="L1418" s="94">
        <f t="shared" si="211"/>
        <v>0</v>
      </c>
    </row>
    <row r="1419" spans="2:12" ht="15" x14ac:dyDescent="0.25">
      <c r="B1419" s="31" t="s">
        <v>192</v>
      </c>
      <c r="C1419" s="91">
        <f>'2 Income Statement'!$B$15</f>
        <v>0</v>
      </c>
      <c r="D1419" s="143"/>
      <c r="E1419" s="143"/>
      <c r="F1419" s="145"/>
      <c r="G1419" s="143"/>
      <c r="H1419" s="143"/>
      <c r="I1419" s="156"/>
      <c r="J1419" s="92">
        <f t="shared" si="210"/>
        <v>0</v>
      </c>
      <c r="K1419" s="98">
        <f>'1 Enterprises'!N$14</f>
        <v>0</v>
      </c>
      <c r="L1419" s="94">
        <f t="shared" si="211"/>
        <v>0</v>
      </c>
    </row>
    <row r="1420" spans="2:12" ht="15" x14ac:dyDescent="0.25">
      <c r="B1420" s="31" t="s">
        <v>193</v>
      </c>
      <c r="C1420" s="91">
        <f>'2 Income Statement'!$B$16</f>
        <v>0</v>
      </c>
      <c r="D1420" s="143"/>
      <c r="E1420" s="143"/>
      <c r="F1420" s="145"/>
      <c r="G1420" s="143"/>
      <c r="H1420" s="143"/>
      <c r="I1420" s="156"/>
      <c r="J1420" s="92">
        <f t="shared" si="210"/>
        <v>0</v>
      </c>
      <c r="K1420" s="98">
        <f>'1 Enterprises'!O$14</f>
        <v>0</v>
      </c>
      <c r="L1420" s="94">
        <f t="shared" si="211"/>
        <v>0</v>
      </c>
    </row>
    <row r="1421" spans="2:12" ht="15" x14ac:dyDescent="0.25">
      <c r="B1421" s="31" t="s">
        <v>194</v>
      </c>
      <c r="C1421" s="277">
        <f>'2 Income Statement'!$B$17</f>
        <v>0</v>
      </c>
      <c r="D1421" s="143"/>
      <c r="E1421" s="143"/>
      <c r="F1421" s="145"/>
      <c r="G1421" s="143"/>
      <c r="H1421" s="143"/>
      <c r="I1421" s="156"/>
      <c r="J1421" s="92">
        <f t="shared" si="210"/>
        <v>0</v>
      </c>
      <c r="K1421" s="98">
        <f>'1 Enterprises'!P$14</f>
        <v>0</v>
      </c>
      <c r="L1421" s="94">
        <f t="shared" si="211"/>
        <v>0</v>
      </c>
    </row>
    <row r="1422" spans="2:12" ht="15" x14ac:dyDescent="0.25">
      <c r="B1422" s="31" t="s">
        <v>195</v>
      </c>
      <c r="C1422" s="277">
        <f>'2 Income Statement'!$B$18</f>
        <v>0</v>
      </c>
      <c r="D1422" s="143"/>
      <c r="E1422" s="143"/>
      <c r="F1422" s="145"/>
      <c r="G1422" s="143"/>
      <c r="H1422" s="143"/>
      <c r="I1422" s="156"/>
      <c r="J1422" s="92">
        <f>IF(G1422&gt;0,(D1422*(F1422/G1422)),0)</f>
        <v>0</v>
      </c>
      <c r="K1422" s="98">
        <f>'1 Enterprises'!Q$14</f>
        <v>0</v>
      </c>
      <c r="L1422" s="94">
        <f>IF(K1422&gt;0,((J1422/K1422)*I1422),0)</f>
        <v>0</v>
      </c>
    </row>
    <row r="1423" spans="2:12" ht="15" x14ac:dyDescent="0.25">
      <c r="B1423" s="31" t="s">
        <v>196</v>
      </c>
      <c r="C1423" s="277">
        <f>'2 Income Statement'!$B$19</f>
        <v>0</v>
      </c>
      <c r="D1423" s="143"/>
      <c r="E1423" s="143"/>
      <c r="F1423" s="145"/>
      <c r="G1423" s="143"/>
      <c r="H1423" s="143"/>
      <c r="I1423" s="156"/>
      <c r="J1423" s="92">
        <f t="shared" ref="J1423:J1433" si="212">IF(G1423&gt;0,(D1423*(F1423/G1423)),0)</f>
        <v>0</v>
      </c>
      <c r="K1423" s="98">
        <f>'1 Enterprises'!R$14</f>
        <v>0</v>
      </c>
      <c r="L1423" s="94">
        <f t="shared" ref="L1423:L1433" si="213">IF(K1423&gt;0,((J1423/K1423)*I1423),0)</f>
        <v>0</v>
      </c>
    </row>
    <row r="1424" spans="2:12" ht="15" x14ac:dyDescent="0.25">
      <c r="B1424" s="31" t="s">
        <v>197</v>
      </c>
      <c r="C1424" s="277">
        <f>'2 Income Statement'!$B$20</f>
        <v>0</v>
      </c>
      <c r="D1424" s="143"/>
      <c r="E1424" s="143"/>
      <c r="F1424" s="145"/>
      <c r="G1424" s="143"/>
      <c r="H1424" s="143"/>
      <c r="I1424" s="156"/>
      <c r="J1424" s="92">
        <f t="shared" si="212"/>
        <v>0</v>
      </c>
      <c r="K1424" s="98">
        <f>'1 Enterprises'!S$14</f>
        <v>0</v>
      </c>
      <c r="L1424" s="94">
        <f t="shared" si="213"/>
        <v>0</v>
      </c>
    </row>
    <row r="1425" spans="2:12" ht="15" x14ac:dyDescent="0.25">
      <c r="B1425" s="31" t="s">
        <v>198</v>
      </c>
      <c r="C1425" s="277">
        <f>'2 Income Statement'!$B$21</f>
        <v>0</v>
      </c>
      <c r="D1425" s="143"/>
      <c r="E1425" s="143"/>
      <c r="F1425" s="145"/>
      <c r="G1425" s="143"/>
      <c r="H1425" s="143"/>
      <c r="I1425" s="156"/>
      <c r="J1425" s="92">
        <f t="shared" si="212"/>
        <v>0</v>
      </c>
      <c r="K1425" s="98">
        <f>'1 Enterprises'!T$14</f>
        <v>0</v>
      </c>
      <c r="L1425" s="94">
        <f t="shared" si="213"/>
        <v>0</v>
      </c>
    </row>
    <row r="1426" spans="2:12" ht="15" x14ac:dyDescent="0.25">
      <c r="B1426" s="31" t="s">
        <v>199</v>
      </c>
      <c r="C1426" s="277">
        <f>'2 Income Statement'!$B$22</f>
        <v>0</v>
      </c>
      <c r="D1426" s="143"/>
      <c r="E1426" s="143"/>
      <c r="F1426" s="145"/>
      <c r="G1426" s="143"/>
      <c r="H1426" s="143"/>
      <c r="I1426" s="156"/>
      <c r="J1426" s="92">
        <f t="shared" si="212"/>
        <v>0</v>
      </c>
      <c r="K1426" s="98">
        <f>'1 Enterprises'!U$14</f>
        <v>0</v>
      </c>
      <c r="L1426" s="94">
        <f t="shared" si="213"/>
        <v>0</v>
      </c>
    </row>
    <row r="1427" spans="2:12" ht="15" x14ac:dyDescent="0.25">
      <c r="B1427" s="31" t="s">
        <v>200</v>
      </c>
      <c r="C1427" s="277">
        <f>'2 Income Statement'!$B$23</f>
        <v>0</v>
      </c>
      <c r="D1427" s="143"/>
      <c r="E1427" s="143"/>
      <c r="F1427" s="145"/>
      <c r="G1427" s="143"/>
      <c r="H1427" s="143"/>
      <c r="I1427" s="156"/>
      <c r="J1427" s="92">
        <f t="shared" si="212"/>
        <v>0</v>
      </c>
      <c r="K1427" s="98">
        <f>'1 Enterprises'!V$14</f>
        <v>0</v>
      </c>
      <c r="L1427" s="94">
        <f t="shared" si="213"/>
        <v>0</v>
      </c>
    </row>
    <row r="1428" spans="2:12" ht="15" x14ac:dyDescent="0.25">
      <c r="B1428" s="31" t="s">
        <v>201</v>
      </c>
      <c r="C1428" s="277">
        <f>'2 Income Statement'!$B$24</f>
        <v>0</v>
      </c>
      <c r="D1428" s="143"/>
      <c r="E1428" s="143"/>
      <c r="F1428" s="145"/>
      <c r="G1428" s="143"/>
      <c r="H1428" s="143"/>
      <c r="I1428" s="156"/>
      <c r="J1428" s="92">
        <f t="shared" si="212"/>
        <v>0</v>
      </c>
      <c r="K1428" s="98">
        <f>'1 Enterprises'!W$14</f>
        <v>0</v>
      </c>
      <c r="L1428" s="94">
        <f t="shared" si="213"/>
        <v>0</v>
      </c>
    </row>
    <row r="1429" spans="2:12" ht="15" x14ac:dyDescent="0.25">
      <c r="B1429" s="31" t="s">
        <v>202</v>
      </c>
      <c r="C1429" s="277">
        <f>'2 Income Statement'!$B$25</f>
        <v>0</v>
      </c>
      <c r="D1429" s="143"/>
      <c r="E1429" s="143"/>
      <c r="F1429" s="145"/>
      <c r="G1429" s="143"/>
      <c r="H1429" s="143"/>
      <c r="I1429" s="156"/>
      <c r="J1429" s="92">
        <f t="shared" si="212"/>
        <v>0</v>
      </c>
      <c r="K1429" s="98">
        <f>'1 Enterprises'!X$14</f>
        <v>0</v>
      </c>
      <c r="L1429" s="94">
        <f t="shared" si="213"/>
        <v>0</v>
      </c>
    </row>
    <row r="1430" spans="2:12" ht="15" x14ac:dyDescent="0.25">
      <c r="B1430" s="31" t="s">
        <v>203</v>
      </c>
      <c r="C1430" s="277">
        <f>'2 Income Statement'!$B$26</f>
        <v>0</v>
      </c>
      <c r="D1430" s="143"/>
      <c r="E1430" s="143"/>
      <c r="F1430" s="145"/>
      <c r="G1430" s="143"/>
      <c r="H1430" s="143"/>
      <c r="I1430" s="156"/>
      <c r="J1430" s="92">
        <f t="shared" si="212"/>
        <v>0</v>
      </c>
      <c r="K1430" s="98">
        <f>'1 Enterprises'!Y$14</f>
        <v>0</v>
      </c>
      <c r="L1430" s="94">
        <f t="shared" si="213"/>
        <v>0</v>
      </c>
    </row>
    <row r="1431" spans="2:12" ht="15" x14ac:dyDescent="0.25">
      <c r="B1431" s="31" t="s">
        <v>204</v>
      </c>
      <c r="C1431" s="277">
        <f>'2 Income Statement'!$B$27</f>
        <v>0</v>
      </c>
      <c r="D1431" s="143"/>
      <c r="E1431" s="143"/>
      <c r="F1431" s="145"/>
      <c r="G1431" s="143"/>
      <c r="H1431" s="143"/>
      <c r="I1431" s="156"/>
      <c r="J1431" s="92">
        <f t="shared" si="212"/>
        <v>0</v>
      </c>
      <c r="K1431" s="98">
        <f>'1 Enterprises'!Z$14</f>
        <v>0</v>
      </c>
      <c r="L1431" s="94">
        <f t="shared" si="213"/>
        <v>0</v>
      </c>
    </row>
    <row r="1432" spans="2:12" ht="15" x14ac:dyDescent="0.25">
      <c r="B1432" s="31" t="s">
        <v>205</v>
      </c>
      <c r="C1432" s="277">
        <f>'2 Income Statement'!$B$28</f>
        <v>0</v>
      </c>
      <c r="D1432" s="143"/>
      <c r="E1432" s="143"/>
      <c r="F1432" s="145"/>
      <c r="G1432" s="143"/>
      <c r="H1432" s="143"/>
      <c r="I1432" s="156"/>
      <c r="J1432" s="92">
        <f t="shared" si="212"/>
        <v>0</v>
      </c>
      <c r="K1432" s="98">
        <f>'1 Enterprises'!AA$14</f>
        <v>0</v>
      </c>
      <c r="L1432" s="94">
        <f t="shared" si="213"/>
        <v>0</v>
      </c>
    </row>
    <row r="1433" spans="2:12" ht="15" x14ac:dyDescent="0.25">
      <c r="B1433" s="31" t="s">
        <v>206</v>
      </c>
      <c r="C1433" s="277">
        <f>'2 Income Statement'!$B$29</f>
        <v>0</v>
      </c>
      <c r="D1433" s="143"/>
      <c r="E1433" s="143"/>
      <c r="F1433" s="145"/>
      <c r="G1433" s="143"/>
      <c r="H1433" s="143"/>
      <c r="I1433" s="156"/>
      <c r="J1433" s="92">
        <f t="shared" si="212"/>
        <v>0</v>
      </c>
      <c r="K1433" s="98">
        <f>'1 Enterprises'!AB$14</f>
        <v>0</v>
      </c>
      <c r="L1433" s="94">
        <f t="shared" si="213"/>
        <v>0</v>
      </c>
    </row>
    <row r="1434" spans="2:12" x14ac:dyDescent="0.2">
      <c r="C1434" s="31"/>
    </row>
    <row r="1435" spans="2:12" ht="15" x14ac:dyDescent="0.25">
      <c r="C1435" s="285" t="s">
        <v>462</v>
      </c>
      <c r="D1435" s="286"/>
      <c r="E1435" s="286"/>
      <c r="F1435" s="286"/>
      <c r="G1435" s="286"/>
      <c r="H1435" s="286"/>
      <c r="I1435" s="286"/>
      <c r="J1435" s="286"/>
      <c r="K1435" s="286"/>
      <c r="L1435" s="287"/>
    </row>
    <row r="1436" spans="2:12" ht="15" x14ac:dyDescent="0.25">
      <c r="B1436" s="31" t="s">
        <v>62</v>
      </c>
      <c r="C1436" s="91">
        <f>'2 Income Statement'!$B$5</f>
        <v>0</v>
      </c>
      <c r="D1436" s="143"/>
      <c r="E1436" s="143"/>
      <c r="F1436" s="145"/>
      <c r="G1436" s="143"/>
      <c r="H1436" s="143"/>
      <c r="I1436" s="156"/>
      <c r="J1436" s="92">
        <f>IF(G1436&gt;0,(D1436*(F1436/G1436)),0)</f>
        <v>0</v>
      </c>
      <c r="K1436" s="93">
        <f>'1 Enterprises'!D$14</f>
        <v>0</v>
      </c>
      <c r="L1436" s="94">
        <f>IF(K1436&gt;0,((J1436/K1436)*I1436),0)</f>
        <v>0</v>
      </c>
    </row>
    <row r="1437" spans="2:12" ht="15" x14ac:dyDescent="0.25">
      <c r="B1437" s="31" t="s">
        <v>63</v>
      </c>
      <c r="C1437" s="91">
        <f>'2 Income Statement'!$B$6</f>
        <v>0</v>
      </c>
      <c r="D1437" s="143"/>
      <c r="E1437" s="143"/>
      <c r="F1437" s="145"/>
      <c r="G1437" s="143"/>
      <c r="H1437" s="143"/>
      <c r="I1437" s="156"/>
      <c r="J1437" s="92">
        <f t="shared" ref="J1437:J1448" si="214">IF(G1437&gt;0,(D1437*(F1437/G1437)),0)</f>
        <v>0</v>
      </c>
      <c r="K1437" s="97">
        <f>'1 Enterprises'!E$14</f>
        <v>0</v>
      </c>
      <c r="L1437" s="94">
        <f t="shared" ref="L1437:L1448" si="215">IF(K1437&gt;0,((J1437/K1437)*I1437),0)</f>
        <v>0</v>
      </c>
    </row>
    <row r="1438" spans="2:12" ht="15" x14ac:dyDescent="0.25">
      <c r="B1438" s="31" t="s">
        <v>64</v>
      </c>
      <c r="C1438" s="91">
        <f>'2 Income Statement'!$B$7</f>
        <v>0</v>
      </c>
      <c r="D1438" s="143"/>
      <c r="E1438" s="143"/>
      <c r="F1438" s="145"/>
      <c r="G1438" s="143"/>
      <c r="H1438" s="143"/>
      <c r="I1438" s="156"/>
      <c r="J1438" s="92">
        <f t="shared" si="214"/>
        <v>0</v>
      </c>
      <c r="K1438" s="97">
        <f>'1 Enterprises'!F$14</f>
        <v>0</v>
      </c>
      <c r="L1438" s="94">
        <f t="shared" si="215"/>
        <v>0</v>
      </c>
    </row>
    <row r="1439" spans="2:12" ht="15" x14ac:dyDescent="0.25">
      <c r="B1439" s="31" t="s">
        <v>65</v>
      </c>
      <c r="C1439" s="91">
        <f>'2 Income Statement'!$B$8</f>
        <v>0</v>
      </c>
      <c r="D1439" s="143"/>
      <c r="E1439" s="143"/>
      <c r="F1439" s="145"/>
      <c r="G1439" s="143"/>
      <c r="H1439" s="143"/>
      <c r="I1439" s="156"/>
      <c r="J1439" s="92">
        <f t="shared" si="214"/>
        <v>0</v>
      </c>
      <c r="K1439" s="97">
        <f>'1 Enterprises'!G$14</f>
        <v>0</v>
      </c>
      <c r="L1439" s="94">
        <f t="shared" si="215"/>
        <v>0</v>
      </c>
    </row>
    <row r="1440" spans="2:12" ht="15" x14ac:dyDescent="0.25">
      <c r="B1440" s="31" t="s">
        <v>66</v>
      </c>
      <c r="C1440" s="91">
        <f>'2 Income Statement'!$B$9</f>
        <v>0</v>
      </c>
      <c r="D1440" s="143"/>
      <c r="E1440" s="143"/>
      <c r="F1440" s="145"/>
      <c r="G1440" s="143"/>
      <c r="H1440" s="143"/>
      <c r="I1440" s="156"/>
      <c r="J1440" s="92">
        <f t="shared" si="214"/>
        <v>0</v>
      </c>
      <c r="K1440" s="97">
        <f>'1 Enterprises'!H$14</f>
        <v>0</v>
      </c>
      <c r="L1440" s="94">
        <f t="shared" si="215"/>
        <v>0</v>
      </c>
    </row>
    <row r="1441" spans="2:12" ht="15" x14ac:dyDescent="0.25">
      <c r="B1441" s="31" t="s">
        <v>187</v>
      </c>
      <c r="C1441" s="91">
        <f>'2 Income Statement'!$B$10</f>
        <v>0</v>
      </c>
      <c r="D1441" s="143"/>
      <c r="E1441" s="143"/>
      <c r="F1441" s="145"/>
      <c r="G1441" s="143"/>
      <c r="H1441" s="143"/>
      <c r="I1441" s="156"/>
      <c r="J1441" s="92">
        <f t="shared" si="214"/>
        <v>0</v>
      </c>
      <c r="K1441" s="97">
        <f>'1 Enterprises'!I$14</f>
        <v>0</v>
      </c>
      <c r="L1441" s="94">
        <f t="shared" si="215"/>
        <v>0</v>
      </c>
    </row>
    <row r="1442" spans="2:12" ht="15" x14ac:dyDescent="0.25">
      <c r="B1442" s="31" t="s">
        <v>188</v>
      </c>
      <c r="C1442" s="91">
        <f>'2 Income Statement'!$B$11</f>
        <v>0</v>
      </c>
      <c r="D1442" s="143"/>
      <c r="E1442" s="143"/>
      <c r="F1442" s="145"/>
      <c r="G1442" s="143"/>
      <c r="H1442" s="143"/>
      <c r="I1442" s="156"/>
      <c r="J1442" s="92">
        <f t="shared" si="214"/>
        <v>0</v>
      </c>
      <c r="K1442" s="97">
        <f>'1 Enterprises'!J$14</f>
        <v>0</v>
      </c>
      <c r="L1442" s="94">
        <f t="shared" si="215"/>
        <v>0</v>
      </c>
    </row>
    <row r="1443" spans="2:12" ht="15" x14ac:dyDescent="0.25">
      <c r="B1443" s="31" t="s">
        <v>189</v>
      </c>
      <c r="C1443" s="91">
        <f>'2 Income Statement'!$B$12</f>
        <v>0</v>
      </c>
      <c r="D1443" s="143"/>
      <c r="E1443" s="143"/>
      <c r="F1443" s="145"/>
      <c r="G1443" s="143"/>
      <c r="H1443" s="143"/>
      <c r="I1443" s="156"/>
      <c r="J1443" s="92">
        <f t="shared" si="214"/>
        <v>0</v>
      </c>
      <c r="K1443" s="98">
        <f>'1 Enterprises'!K$14</f>
        <v>0</v>
      </c>
      <c r="L1443" s="94">
        <f t="shared" si="215"/>
        <v>0</v>
      </c>
    </row>
    <row r="1444" spans="2:12" ht="15" x14ac:dyDescent="0.25">
      <c r="B1444" s="31" t="s">
        <v>190</v>
      </c>
      <c r="C1444" s="91">
        <f>'2 Income Statement'!$B$13</f>
        <v>0</v>
      </c>
      <c r="D1444" s="143"/>
      <c r="E1444" s="143"/>
      <c r="F1444" s="145"/>
      <c r="G1444" s="143"/>
      <c r="H1444" s="143"/>
      <c r="I1444" s="156"/>
      <c r="J1444" s="92">
        <f t="shared" si="214"/>
        <v>0</v>
      </c>
      <c r="K1444" s="98">
        <f>'1 Enterprises'!L$14</f>
        <v>0</v>
      </c>
      <c r="L1444" s="94">
        <f t="shared" si="215"/>
        <v>0</v>
      </c>
    </row>
    <row r="1445" spans="2:12" ht="15" x14ac:dyDescent="0.25">
      <c r="B1445" s="31" t="s">
        <v>191</v>
      </c>
      <c r="C1445" s="91">
        <f>'2 Income Statement'!$B$14</f>
        <v>0</v>
      </c>
      <c r="D1445" s="143"/>
      <c r="E1445" s="143"/>
      <c r="F1445" s="145"/>
      <c r="G1445" s="143"/>
      <c r="H1445" s="143"/>
      <c r="I1445" s="156"/>
      <c r="J1445" s="92">
        <f t="shared" si="214"/>
        <v>0</v>
      </c>
      <c r="K1445" s="98">
        <f>'1 Enterprises'!M$14</f>
        <v>0</v>
      </c>
      <c r="L1445" s="94">
        <f t="shared" si="215"/>
        <v>0</v>
      </c>
    </row>
    <row r="1446" spans="2:12" ht="15" x14ac:dyDescent="0.25">
      <c r="B1446" s="31" t="s">
        <v>192</v>
      </c>
      <c r="C1446" s="91">
        <f>'2 Income Statement'!$B$15</f>
        <v>0</v>
      </c>
      <c r="D1446" s="143"/>
      <c r="E1446" s="143"/>
      <c r="F1446" s="145"/>
      <c r="G1446" s="143"/>
      <c r="H1446" s="143"/>
      <c r="I1446" s="156"/>
      <c r="J1446" s="92">
        <f t="shared" si="214"/>
        <v>0</v>
      </c>
      <c r="K1446" s="98">
        <f>'1 Enterprises'!N$14</f>
        <v>0</v>
      </c>
      <c r="L1446" s="94">
        <f t="shared" si="215"/>
        <v>0</v>
      </c>
    </row>
    <row r="1447" spans="2:12" ht="15" x14ac:dyDescent="0.25">
      <c r="B1447" s="31" t="s">
        <v>193</v>
      </c>
      <c r="C1447" s="91">
        <f>'2 Income Statement'!$B$16</f>
        <v>0</v>
      </c>
      <c r="D1447" s="143"/>
      <c r="E1447" s="143"/>
      <c r="F1447" s="145"/>
      <c r="G1447" s="143"/>
      <c r="H1447" s="143"/>
      <c r="I1447" s="156"/>
      <c r="J1447" s="92">
        <f t="shared" si="214"/>
        <v>0</v>
      </c>
      <c r="K1447" s="98">
        <f>'1 Enterprises'!O$14</f>
        <v>0</v>
      </c>
      <c r="L1447" s="94">
        <f t="shared" si="215"/>
        <v>0</v>
      </c>
    </row>
    <row r="1448" spans="2:12" ht="15" x14ac:dyDescent="0.25">
      <c r="B1448" s="31" t="s">
        <v>194</v>
      </c>
      <c r="C1448" s="277">
        <f>'2 Income Statement'!$B$17</f>
        <v>0</v>
      </c>
      <c r="D1448" s="143"/>
      <c r="E1448" s="143"/>
      <c r="F1448" s="145"/>
      <c r="G1448" s="143"/>
      <c r="H1448" s="143"/>
      <c r="I1448" s="156"/>
      <c r="J1448" s="92">
        <f t="shared" si="214"/>
        <v>0</v>
      </c>
      <c r="K1448" s="98">
        <f>'1 Enterprises'!P$14</f>
        <v>0</v>
      </c>
      <c r="L1448" s="94">
        <f t="shared" si="215"/>
        <v>0</v>
      </c>
    </row>
    <row r="1449" spans="2:12" ht="15" x14ac:dyDescent="0.25">
      <c r="B1449" s="31" t="s">
        <v>195</v>
      </c>
      <c r="C1449" s="277">
        <f>'2 Income Statement'!$B$18</f>
        <v>0</v>
      </c>
      <c r="D1449" s="143"/>
      <c r="E1449" s="143"/>
      <c r="F1449" s="145"/>
      <c r="G1449" s="143"/>
      <c r="H1449" s="143"/>
      <c r="I1449" s="156"/>
      <c r="J1449" s="92">
        <f>IF(G1449&gt;0,(D1449*(F1449/G1449)),0)</f>
        <v>0</v>
      </c>
      <c r="K1449" s="98">
        <f>'1 Enterprises'!Q$14</f>
        <v>0</v>
      </c>
      <c r="L1449" s="94">
        <f>IF(K1449&gt;0,((J1449/K1449)*I1449),0)</f>
        <v>0</v>
      </c>
    </row>
    <row r="1450" spans="2:12" ht="15" x14ac:dyDescent="0.25">
      <c r="B1450" s="31" t="s">
        <v>196</v>
      </c>
      <c r="C1450" s="277">
        <f>'2 Income Statement'!$B$19</f>
        <v>0</v>
      </c>
      <c r="D1450" s="143"/>
      <c r="E1450" s="143"/>
      <c r="F1450" s="145"/>
      <c r="G1450" s="143"/>
      <c r="H1450" s="143"/>
      <c r="I1450" s="156"/>
      <c r="J1450" s="92">
        <f t="shared" ref="J1450:J1460" si="216">IF(G1450&gt;0,(D1450*(F1450/G1450)),0)</f>
        <v>0</v>
      </c>
      <c r="K1450" s="98">
        <f>'1 Enterprises'!R$14</f>
        <v>0</v>
      </c>
      <c r="L1450" s="94">
        <f t="shared" ref="L1450:L1460" si="217">IF(K1450&gt;0,((J1450/K1450)*I1450),0)</f>
        <v>0</v>
      </c>
    </row>
    <row r="1451" spans="2:12" ht="15" x14ac:dyDescent="0.25">
      <c r="B1451" s="31" t="s">
        <v>197</v>
      </c>
      <c r="C1451" s="277">
        <f>'2 Income Statement'!$B$20</f>
        <v>0</v>
      </c>
      <c r="D1451" s="143"/>
      <c r="E1451" s="143"/>
      <c r="F1451" s="145"/>
      <c r="G1451" s="143"/>
      <c r="H1451" s="143"/>
      <c r="I1451" s="156"/>
      <c r="J1451" s="92">
        <f t="shared" si="216"/>
        <v>0</v>
      </c>
      <c r="K1451" s="98">
        <f>'1 Enterprises'!S$14</f>
        <v>0</v>
      </c>
      <c r="L1451" s="94">
        <f t="shared" si="217"/>
        <v>0</v>
      </c>
    </row>
    <row r="1452" spans="2:12" ht="15" x14ac:dyDescent="0.25">
      <c r="B1452" s="31" t="s">
        <v>198</v>
      </c>
      <c r="C1452" s="277">
        <f>'2 Income Statement'!$B$21</f>
        <v>0</v>
      </c>
      <c r="D1452" s="143"/>
      <c r="E1452" s="143"/>
      <c r="F1452" s="145"/>
      <c r="G1452" s="143"/>
      <c r="H1452" s="143"/>
      <c r="I1452" s="156"/>
      <c r="J1452" s="92">
        <f t="shared" si="216"/>
        <v>0</v>
      </c>
      <c r="K1452" s="98">
        <f>'1 Enterprises'!T$14</f>
        <v>0</v>
      </c>
      <c r="L1452" s="94">
        <f t="shared" si="217"/>
        <v>0</v>
      </c>
    </row>
    <row r="1453" spans="2:12" ht="15" x14ac:dyDescent="0.25">
      <c r="B1453" s="31" t="s">
        <v>199</v>
      </c>
      <c r="C1453" s="277">
        <f>'2 Income Statement'!$B$22</f>
        <v>0</v>
      </c>
      <c r="D1453" s="143"/>
      <c r="E1453" s="143"/>
      <c r="F1453" s="145"/>
      <c r="G1453" s="143"/>
      <c r="H1453" s="143"/>
      <c r="I1453" s="156"/>
      <c r="J1453" s="92">
        <f t="shared" si="216"/>
        <v>0</v>
      </c>
      <c r="K1453" s="98">
        <f>'1 Enterprises'!U$14</f>
        <v>0</v>
      </c>
      <c r="L1453" s="94">
        <f t="shared" si="217"/>
        <v>0</v>
      </c>
    </row>
    <row r="1454" spans="2:12" ht="15" x14ac:dyDescent="0.25">
      <c r="B1454" s="31" t="s">
        <v>200</v>
      </c>
      <c r="C1454" s="277">
        <f>'2 Income Statement'!$B$23</f>
        <v>0</v>
      </c>
      <c r="D1454" s="143"/>
      <c r="E1454" s="143"/>
      <c r="F1454" s="145"/>
      <c r="G1454" s="143"/>
      <c r="H1454" s="143"/>
      <c r="I1454" s="156"/>
      <c r="J1454" s="92">
        <f t="shared" si="216"/>
        <v>0</v>
      </c>
      <c r="K1454" s="98">
        <f>'1 Enterprises'!V$14</f>
        <v>0</v>
      </c>
      <c r="L1454" s="94">
        <f t="shared" si="217"/>
        <v>0</v>
      </c>
    </row>
    <row r="1455" spans="2:12" ht="15" x14ac:dyDescent="0.25">
      <c r="B1455" s="31" t="s">
        <v>201</v>
      </c>
      <c r="C1455" s="277">
        <f>'2 Income Statement'!$B$24</f>
        <v>0</v>
      </c>
      <c r="D1455" s="143"/>
      <c r="E1455" s="143"/>
      <c r="F1455" s="145"/>
      <c r="G1455" s="143"/>
      <c r="H1455" s="143"/>
      <c r="I1455" s="156"/>
      <c r="J1455" s="92">
        <f t="shared" si="216"/>
        <v>0</v>
      </c>
      <c r="K1455" s="98">
        <f>'1 Enterprises'!W$14</f>
        <v>0</v>
      </c>
      <c r="L1455" s="94">
        <f t="shared" si="217"/>
        <v>0</v>
      </c>
    </row>
    <row r="1456" spans="2:12" ht="15" x14ac:dyDescent="0.25">
      <c r="B1456" s="31" t="s">
        <v>202</v>
      </c>
      <c r="C1456" s="277">
        <f>'2 Income Statement'!$B$25</f>
        <v>0</v>
      </c>
      <c r="D1456" s="143"/>
      <c r="E1456" s="143"/>
      <c r="F1456" s="145"/>
      <c r="G1456" s="143"/>
      <c r="H1456" s="143"/>
      <c r="I1456" s="156"/>
      <c r="J1456" s="92">
        <f t="shared" si="216"/>
        <v>0</v>
      </c>
      <c r="K1456" s="98">
        <f>'1 Enterprises'!X$14</f>
        <v>0</v>
      </c>
      <c r="L1456" s="94">
        <f t="shared" si="217"/>
        <v>0</v>
      </c>
    </row>
    <row r="1457" spans="2:12" ht="15" x14ac:dyDescent="0.25">
      <c r="B1457" s="31" t="s">
        <v>203</v>
      </c>
      <c r="C1457" s="277">
        <f>'2 Income Statement'!$B$26</f>
        <v>0</v>
      </c>
      <c r="D1457" s="143"/>
      <c r="E1457" s="143"/>
      <c r="F1457" s="145"/>
      <c r="G1457" s="143"/>
      <c r="H1457" s="143"/>
      <c r="I1457" s="156"/>
      <c r="J1457" s="92">
        <f t="shared" si="216"/>
        <v>0</v>
      </c>
      <c r="K1457" s="98">
        <f>'1 Enterprises'!Y$14</f>
        <v>0</v>
      </c>
      <c r="L1457" s="94">
        <f t="shared" si="217"/>
        <v>0</v>
      </c>
    </row>
    <row r="1458" spans="2:12" ht="15" x14ac:dyDescent="0.25">
      <c r="B1458" s="31" t="s">
        <v>204</v>
      </c>
      <c r="C1458" s="277">
        <f>'2 Income Statement'!$B$27</f>
        <v>0</v>
      </c>
      <c r="D1458" s="143"/>
      <c r="E1458" s="143"/>
      <c r="F1458" s="145"/>
      <c r="G1458" s="143"/>
      <c r="H1458" s="143"/>
      <c r="I1458" s="156"/>
      <c r="J1458" s="92">
        <f t="shared" si="216"/>
        <v>0</v>
      </c>
      <c r="K1458" s="98">
        <f>'1 Enterprises'!Z$14</f>
        <v>0</v>
      </c>
      <c r="L1458" s="94">
        <f t="shared" si="217"/>
        <v>0</v>
      </c>
    </row>
    <row r="1459" spans="2:12" ht="15" x14ac:dyDescent="0.25">
      <c r="B1459" s="31" t="s">
        <v>205</v>
      </c>
      <c r="C1459" s="277">
        <f>'2 Income Statement'!$B$28</f>
        <v>0</v>
      </c>
      <c r="D1459" s="143"/>
      <c r="E1459" s="143"/>
      <c r="F1459" s="145"/>
      <c r="G1459" s="143"/>
      <c r="H1459" s="143"/>
      <c r="I1459" s="156"/>
      <c r="J1459" s="92">
        <f t="shared" si="216"/>
        <v>0</v>
      </c>
      <c r="K1459" s="98">
        <f>'1 Enterprises'!AA$14</f>
        <v>0</v>
      </c>
      <c r="L1459" s="94">
        <f t="shared" si="217"/>
        <v>0</v>
      </c>
    </row>
    <row r="1460" spans="2:12" ht="15" x14ac:dyDescent="0.25">
      <c r="B1460" s="31" t="s">
        <v>206</v>
      </c>
      <c r="C1460" s="277">
        <f>'2 Income Statement'!$B$29</f>
        <v>0</v>
      </c>
      <c r="D1460" s="143"/>
      <c r="E1460" s="143"/>
      <c r="F1460" s="145"/>
      <c r="G1460" s="143"/>
      <c r="H1460" s="143"/>
      <c r="I1460" s="156"/>
      <c r="J1460" s="92">
        <f t="shared" si="216"/>
        <v>0</v>
      </c>
      <c r="K1460" s="98">
        <f>'1 Enterprises'!AB$14</f>
        <v>0</v>
      </c>
      <c r="L1460" s="94">
        <f t="shared" si="217"/>
        <v>0</v>
      </c>
    </row>
    <row r="1461" spans="2:12" x14ac:dyDescent="0.2">
      <c r="C1461" s="31"/>
    </row>
    <row r="1462" spans="2:12" ht="15" x14ac:dyDescent="0.25">
      <c r="C1462" s="285" t="s">
        <v>463</v>
      </c>
      <c r="D1462" s="286"/>
      <c r="E1462" s="286"/>
      <c r="F1462" s="286"/>
      <c r="G1462" s="286"/>
      <c r="H1462" s="286"/>
      <c r="I1462" s="286"/>
      <c r="J1462" s="286"/>
      <c r="K1462" s="286"/>
      <c r="L1462" s="287"/>
    </row>
    <row r="1463" spans="2:12" ht="15" x14ac:dyDescent="0.25">
      <c r="B1463" s="31" t="s">
        <v>62</v>
      </c>
      <c r="C1463" s="91">
        <f>'2 Income Statement'!$B$5</f>
        <v>0</v>
      </c>
      <c r="D1463" s="143"/>
      <c r="E1463" s="143"/>
      <c r="F1463" s="145"/>
      <c r="G1463" s="143"/>
      <c r="H1463" s="143"/>
      <c r="I1463" s="156"/>
      <c r="J1463" s="92">
        <f>IF(G1463&gt;0,(D1463*(F1463/G1463)),0)</f>
        <v>0</v>
      </c>
      <c r="K1463" s="93">
        <f>'1 Enterprises'!D$14</f>
        <v>0</v>
      </c>
      <c r="L1463" s="94">
        <f>IF(K1463&gt;0,((J1463/K1463)*I1463),0)</f>
        <v>0</v>
      </c>
    </row>
    <row r="1464" spans="2:12" ht="15" x14ac:dyDescent="0.25">
      <c r="B1464" s="31" t="s">
        <v>63</v>
      </c>
      <c r="C1464" s="91">
        <f>'2 Income Statement'!$B$6</f>
        <v>0</v>
      </c>
      <c r="D1464" s="143"/>
      <c r="E1464" s="143"/>
      <c r="F1464" s="145"/>
      <c r="G1464" s="143"/>
      <c r="H1464" s="143"/>
      <c r="I1464" s="156"/>
      <c r="J1464" s="92">
        <f t="shared" ref="J1464:J1475" si="218">IF(G1464&gt;0,(D1464*(F1464/G1464)),0)</f>
        <v>0</v>
      </c>
      <c r="K1464" s="97">
        <f>'1 Enterprises'!E$14</f>
        <v>0</v>
      </c>
      <c r="L1464" s="94">
        <f t="shared" ref="L1464:L1475" si="219">IF(K1464&gt;0,((J1464/K1464)*I1464),0)</f>
        <v>0</v>
      </c>
    </row>
    <row r="1465" spans="2:12" ht="15" x14ac:dyDescent="0.25">
      <c r="B1465" s="31" t="s">
        <v>64</v>
      </c>
      <c r="C1465" s="91">
        <f>'2 Income Statement'!$B$7</f>
        <v>0</v>
      </c>
      <c r="D1465" s="143"/>
      <c r="E1465" s="143"/>
      <c r="F1465" s="145"/>
      <c r="G1465" s="143"/>
      <c r="H1465" s="143"/>
      <c r="I1465" s="156"/>
      <c r="J1465" s="92">
        <f t="shared" si="218"/>
        <v>0</v>
      </c>
      <c r="K1465" s="97">
        <f>'1 Enterprises'!F$14</f>
        <v>0</v>
      </c>
      <c r="L1465" s="94">
        <f t="shared" si="219"/>
        <v>0</v>
      </c>
    </row>
    <row r="1466" spans="2:12" ht="15" x14ac:dyDescent="0.25">
      <c r="B1466" s="31" t="s">
        <v>65</v>
      </c>
      <c r="C1466" s="91">
        <f>'2 Income Statement'!$B$8</f>
        <v>0</v>
      </c>
      <c r="D1466" s="143"/>
      <c r="E1466" s="143"/>
      <c r="F1466" s="145"/>
      <c r="G1466" s="143"/>
      <c r="H1466" s="143"/>
      <c r="I1466" s="156"/>
      <c r="J1466" s="92">
        <f t="shared" si="218"/>
        <v>0</v>
      </c>
      <c r="K1466" s="97">
        <f>'1 Enterprises'!G$14</f>
        <v>0</v>
      </c>
      <c r="L1466" s="94">
        <f t="shared" si="219"/>
        <v>0</v>
      </c>
    </row>
    <row r="1467" spans="2:12" ht="15" x14ac:dyDescent="0.25">
      <c r="B1467" s="31" t="s">
        <v>66</v>
      </c>
      <c r="C1467" s="91">
        <f>'2 Income Statement'!$B$9</f>
        <v>0</v>
      </c>
      <c r="D1467" s="143"/>
      <c r="E1467" s="143"/>
      <c r="F1467" s="145"/>
      <c r="G1467" s="143"/>
      <c r="H1467" s="143"/>
      <c r="I1467" s="156"/>
      <c r="J1467" s="92">
        <f t="shared" si="218"/>
        <v>0</v>
      </c>
      <c r="K1467" s="97">
        <f>'1 Enterprises'!H$14</f>
        <v>0</v>
      </c>
      <c r="L1467" s="94">
        <f t="shared" si="219"/>
        <v>0</v>
      </c>
    </row>
    <row r="1468" spans="2:12" ht="15" x14ac:dyDescent="0.25">
      <c r="B1468" s="31" t="s">
        <v>187</v>
      </c>
      <c r="C1468" s="91">
        <f>'2 Income Statement'!$B$10</f>
        <v>0</v>
      </c>
      <c r="D1468" s="143"/>
      <c r="E1468" s="143"/>
      <c r="F1468" s="145"/>
      <c r="G1468" s="143"/>
      <c r="H1468" s="143"/>
      <c r="I1468" s="156"/>
      <c r="J1468" s="92">
        <f t="shared" si="218"/>
        <v>0</v>
      </c>
      <c r="K1468" s="97">
        <f>'1 Enterprises'!I$14</f>
        <v>0</v>
      </c>
      <c r="L1468" s="94">
        <f t="shared" si="219"/>
        <v>0</v>
      </c>
    </row>
    <row r="1469" spans="2:12" ht="15" x14ac:dyDescent="0.25">
      <c r="B1469" s="31" t="s">
        <v>188</v>
      </c>
      <c r="C1469" s="91">
        <f>'2 Income Statement'!$B$11</f>
        <v>0</v>
      </c>
      <c r="D1469" s="143"/>
      <c r="E1469" s="143"/>
      <c r="F1469" s="145"/>
      <c r="G1469" s="143"/>
      <c r="H1469" s="143"/>
      <c r="I1469" s="156"/>
      <c r="J1469" s="92">
        <f t="shared" si="218"/>
        <v>0</v>
      </c>
      <c r="K1469" s="97">
        <f>'1 Enterprises'!J$14</f>
        <v>0</v>
      </c>
      <c r="L1469" s="94">
        <f t="shared" si="219"/>
        <v>0</v>
      </c>
    </row>
    <row r="1470" spans="2:12" ht="15" x14ac:dyDescent="0.25">
      <c r="B1470" s="31" t="s">
        <v>189</v>
      </c>
      <c r="C1470" s="91">
        <f>'2 Income Statement'!$B$12</f>
        <v>0</v>
      </c>
      <c r="D1470" s="143"/>
      <c r="E1470" s="143"/>
      <c r="F1470" s="145"/>
      <c r="G1470" s="143"/>
      <c r="H1470" s="143"/>
      <c r="I1470" s="156"/>
      <c r="J1470" s="92">
        <f t="shared" si="218"/>
        <v>0</v>
      </c>
      <c r="K1470" s="98">
        <f>'1 Enterprises'!K$14</f>
        <v>0</v>
      </c>
      <c r="L1470" s="94">
        <f t="shared" si="219"/>
        <v>0</v>
      </c>
    </row>
    <row r="1471" spans="2:12" ht="15" x14ac:dyDescent="0.25">
      <c r="B1471" s="31" t="s">
        <v>190</v>
      </c>
      <c r="C1471" s="91">
        <f>'2 Income Statement'!$B$13</f>
        <v>0</v>
      </c>
      <c r="D1471" s="143"/>
      <c r="E1471" s="143"/>
      <c r="F1471" s="145"/>
      <c r="G1471" s="143"/>
      <c r="H1471" s="143"/>
      <c r="I1471" s="156"/>
      <c r="J1471" s="92">
        <f t="shared" si="218"/>
        <v>0</v>
      </c>
      <c r="K1471" s="98">
        <f>'1 Enterprises'!L$14</f>
        <v>0</v>
      </c>
      <c r="L1471" s="94">
        <f t="shared" si="219"/>
        <v>0</v>
      </c>
    </row>
    <row r="1472" spans="2:12" ht="15" x14ac:dyDescent="0.25">
      <c r="B1472" s="31" t="s">
        <v>191</v>
      </c>
      <c r="C1472" s="91">
        <f>'2 Income Statement'!$B$14</f>
        <v>0</v>
      </c>
      <c r="D1472" s="143"/>
      <c r="E1472" s="143"/>
      <c r="F1472" s="145"/>
      <c r="G1472" s="143"/>
      <c r="H1472" s="143"/>
      <c r="I1472" s="156"/>
      <c r="J1472" s="92">
        <f t="shared" si="218"/>
        <v>0</v>
      </c>
      <c r="K1472" s="98">
        <f>'1 Enterprises'!M$14</f>
        <v>0</v>
      </c>
      <c r="L1472" s="94">
        <f t="shared" si="219"/>
        <v>0</v>
      </c>
    </row>
    <row r="1473" spans="2:12" ht="15" x14ac:dyDescent="0.25">
      <c r="B1473" s="31" t="s">
        <v>192</v>
      </c>
      <c r="C1473" s="91">
        <f>'2 Income Statement'!$B$15</f>
        <v>0</v>
      </c>
      <c r="D1473" s="143"/>
      <c r="E1473" s="143"/>
      <c r="F1473" s="145"/>
      <c r="G1473" s="143"/>
      <c r="H1473" s="143"/>
      <c r="I1473" s="156"/>
      <c r="J1473" s="92">
        <f t="shared" si="218"/>
        <v>0</v>
      </c>
      <c r="K1473" s="98">
        <f>'1 Enterprises'!N$14</f>
        <v>0</v>
      </c>
      <c r="L1473" s="94">
        <f t="shared" si="219"/>
        <v>0</v>
      </c>
    </row>
    <row r="1474" spans="2:12" ht="15" x14ac:dyDescent="0.25">
      <c r="B1474" s="31" t="s">
        <v>193</v>
      </c>
      <c r="C1474" s="91">
        <f>'2 Income Statement'!$B$16</f>
        <v>0</v>
      </c>
      <c r="D1474" s="143"/>
      <c r="E1474" s="143"/>
      <c r="F1474" s="145"/>
      <c r="G1474" s="143"/>
      <c r="H1474" s="143"/>
      <c r="I1474" s="156"/>
      <c r="J1474" s="92">
        <f t="shared" si="218"/>
        <v>0</v>
      </c>
      <c r="K1474" s="98">
        <f>'1 Enterprises'!O$14</f>
        <v>0</v>
      </c>
      <c r="L1474" s="94">
        <f t="shared" si="219"/>
        <v>0</v>
      </c>
    </row>
    <row r="1475" spans="2:12" ht="15" x14ac:dyDescent="0.25">
      <c r="B1475" s="31" t="s">
        <v>194</v>
      </c>
      <c r="C1475" s="277">
        <f>'2 Income Statement'!$B$17</f>
        <v>0</v>
      </c>
      <c r="D1475" s="143"/>
      <c r="E1475" s="143"/>
      <c r="F1475" s="145"/>
      <c r="G1475" s="143"/>
      <c r="H1475" s="143"/>
      <c r="I1475" s="156"/>
      <c r="J1475" s="92">
        <f t="shared" si="218"/>
        <v>0</v>
      </c>
      <c r="K1475" s="98">
        <f>'1 Enterprises'!P$14</f>
        <v>0</v>
      </c>
      <c r="L1475" s="94">
        <f t="shared" si="219"/>
        <v>0</v>
      </c>
    </row>
    <row r="1476" spans="2:12" ht="15" x14ac:dyDescent="0.25">
      <c r="B1476" s="31" t="s">
        <v>195</v>
      </c>
      <c r="C1476" s="277">
        <f>'2 Income Statement'!$B$18</f>
        <v>0</v>
      </c>
      <c r="D1476" s="143"/>
      <c r="E1476" s="143"/>
      <c r="F1476" s="145"/>
      <c r="G1476" s="143"/>
      <c r="H1476" s="143"/>
      <c r="I1476" s="156"/>
      <c r="J1476" s="92">
        <f>IF(G1476&gt;0,(D1476*(F1476/G1476)),0)</f>
        <v>0</v>
      </c>
      <c r="K1476" s="98">
        <f>'1 Enterprises'!Q$14</f>
        <v>0</v>
      </c>
      <c r="L1476" s="94">
        <f>IF(K1476&gt;0,((J1476/K1476)*I1476),0)</f>
        <v>0</v>
      </c>
    </row>
    <row r="1477" spans="2:12" ht="15" x14ac:dyDescent="0.25">
      <c r="B1477" s="31" t="s">
        <v>196</v>
      </c>
      <c r="C1477" s="277">
        <f>'2 Income Statement'!$B$19</f>
        <v>0</v>
      </c>
      <c r="D1477" s="143"/>
      <c r="E1477" s="143"/>
      <c r="F1477" s="145"/>
      <c r="G1477" s="143"/>
      <c r="H1477" s="143"/>
      <c r="I1477" s="156"/>
      <c r="J1477" s="92">
        <f t="shared" ref="J1477:J1487" si="220">IF(G1477&gt;0,(D1477*(F1477/G1477)),0)</f>
        <v>0</v>
      </c>
      <c r="K1477" s="98">
        <f>'1 Enterprises'!R$14</f>
        <v>0</v>
      </c>
      <c r="L1477" s="94">
        <f t="shared" ref="L1477:L1487" si="221">IF(K1477&gt;0,((J1477/K1477)*I1477),0)</f>
        <v>0</v>
      </c>
    </row>
    <row r="1478" spans="2:12" ht="15" x14ac:dyDescent="0.25">
      <c r="B1478" s="31" t="s">
        <v>197</v>
      </c>
      <c r="C1478" s="277">
        <f>'2 Income Statement'!$B$20</f>
        <v>0</v>
      </c>
      <c r="D1478" s="143"/>
      <c r="E1478" s="143"/>
      <c r="F1478" s="145"/>
      <c r="G1478" s="143"/>
      <c r="H1478" s="143"/>
      <c r="I1478" s="156"/>
      <c r="J1478" s="92">
        <f t="shared" si="220"/>
        <v>0</v>
      </c>
      <c r="K1478" s="98">
        <f>'1 Enterprises'!S$14</f>
        <v>0</v>
      </c>
      <c r="L1478" s="94">
        <f t="shared" si="221"/>
        <v>0</v>
      </c>
    </row>
    <row r="1479" spans="2:12" ht="15" x14ac:dyDescent="0.25">
      <c r="B1479" s="31" t="s">
        <v>198</v>
      </c>
      <c r="C1479" s="277">
        <f>'2 Income Statement'!$B$21</f>
        <v>0</v>
      </c>
      <c r="D1479" s="143"/>
      <c r="E1479" s="143"/>
      <c r="F1479" s="145"/>
      <c r="G1479" s="143"/>
      <c r="H1479" s="143"/>
      <c r="I1479" s="156"/>
      <c r="J1479" s="92">
        <f t="shared" si="220"/>
        <v>0</v>
      </c>
      <c r="K1479" s="98">
        <f>'1 Enterprises'!T$14</f>
        <v>0</v>
      </c>
      <c r="L1479" s="94">
        <f t="shared" si="221"/>
        <v>0</v>
      </c>
    </row>
    <row r="1480" spans="2:12" ht="15" x14ac:dyDescent="0.25">
      <c r="B1480" s="31" t="s">
        <v>199</v>
      </c>
      <c r="C1480" s="277">
        <f>'2 Income Statement'!$B$22</f>
        <v>0</v>
      </c>
      <c r="D1480" s="143"/>
      <c r="E1480" s="143"/>
      <c r="F1480" s="145"/>
      <c r="G1480" s="143"/>
      <c r="H1480" s="143"/>
      <c r="I1480" s="156"/>
      <c r="J1480" s="92">
        <f t="shared" si="220"/>
        <v>0</v>
      </c>
      <c r="K1480" s="98">
        <f>'1 Enterprises'!U$14</f>
        <v>0</v>
      </c>
      <c r="L1480" s="94">
        <f t="shared" si="221"/>
        <v>0</v>
      </c>
    </row>
    <row r="1481" spans="2:12" ht="15" x14ac:dyDescent="0.25">
      <c r="B1481" s="31" t="s">
        <v>200</v>
      </c>
      <c r="C1481" s="277">
        <f>'2 Income Statement'!$B$23</f>
        <v>0</v>
      </c>
      <c r="D1481" s="143"/>
      <c r="E1481" s="143"/>
      <c r="F1481" s="145"/>
      <c r="G1481" s="143"/>
      <c r="H1481" s="143"/>
      <c r="I1481" s="156"/>
      <c r="J1481" s="92">
        <f t="shared" si="220"/>
        <v>0</v>
      </c>
      <c r="K1481" s="98">
        <f>'1 Enterprises'!V$14</f>
        <v>0</v>
      </c>
      <c r="L1481" s="94">
        <f t="shared" si="221"/>
        <v>0</v>
      </c>
    </row>
    <row r="1482" spans="2:12" ht="15" x14ac:dyDescent="0.25">
      <c r="B1482" s="31" t="s">
        <v>201</v>
      </c>
      <c r="C1482" s="277">
        <f>'2 Income Statement'!$B$24</f>
        <v>0</v>
      </c>
      <c r="D1482" s="143"/>
      <c r="E1482" s="143"/>
      <c r="F1482" s="145"/>
      <c r="G1482" s="143"/>
      <c r="H1482" s="143"/>
      <c r="I1482" s="156"/>
      <c r="J1482" s="92">
        <f t="shared" si="220"/>
        <v>0</v>
      </c>
      <c r="K1482" s="98">
        <f>'1 Enterprises'!W$14</f>
        <v>0</v>
      </c>
      <c r="L1482" s="94">
        <f t="shared" si="221"/>
        <v>0</v>
      </c>
    </row>
    <row r="1483" spans="2:12" ht="15" x14ac:dyDescent="0.25">
      <c r="B1483" s="31" t="s">
        <v>202</v>
      </c>
      <c r="C1483" s="277">
        <f>'2 Income Statement'!$B$25</f>
        <v>0</v>
      </c>
      <c r="D1483" s="143"/>
      <c r="E1483" s="143"/>
      <c r="F1483" s="145"/>
      <c r="G1483" s="143"/>
      <c r="H1483" s="143"/>
      <c r="I1483" s="156"/>
      <c r="J1483" s="92">
        <f t="shared" si="220"/>
        <v>0</v>
      </c>
      <c r="K1483" s="98">
        <f>'1 Enterprises'!X$14</f>
        <v>0</v>
      </c>
      <c r="L1483" s="94">
        <f t="shared" si="221"/>
        <v>0</v>
      </c>
    </row>
    <row r="1484" spans="2:12" ht="15" x14ac:dyDescent="0.25">
      <c r="B1484" s="31" t="s">
        <v>203</v>
      </c>
      <c r="C1484" s="277">
        <f>'2 Income Statement'!$B$26</f>
        <v>0</v>
      </c>
      <c r="D1484" s="143"/>
      <c r="E1484" s="143"/>
      <c r="F1484" s="145"/>
      <c r="G1484" s="143"/>
      <c r="H1484" s="143"/>
      <c r="I1484" s="156"/>
      <c r="J1484" s="92">
        <f t="shared" si="220"/>
        <v>0</v>
      </c>
      <c r="K1484" s="98">
        <f>'1 Enterprises'!Y$14</f>
        <v>0</v>
      </c>
      <c r="L1484" s="94">
        <f t="shared" si="221"/>
        <v>0</v>
      </c>
    </row>
    <row r="1485" spans="2:12" ht="15" x14ac:dyDescent="0.25">
      <c r="B1485" s="31" t="s">
        <v>204</v>
      </c>
      <c r="C1485" s="277">
        <f>'2 Income Statement'!$B$27</f>
        <v>0</v>
      </c>
      <c r="D1485" s="143"/>
      <c r="E1485" s="143"/>
      <c r="F1485" s="145"/>
      <c r="G1485" s="143"/>
      <c r="H1485" s="143"/>
      <c r="I1485" s="156"/>
      <c r="J1485" s="92">
        <f t="shared" si="220"/>
        <v>0</v>
      </c>
      <c r="K1485" s="98">
        <f>'1 Enterprises'!Z$14</f>
        <v>0</v>
      </c>
      <c r="L1485" s="94">
        <f t="shared" si="221"/>
        <v>0</v>
      </c>
    </row>
    <row r="1486" spans="2:12" ht="15" x14ac:dyDescent="0.25">
      <c r="B1486" s="31" t="s">
        <v>205</v>
      </c>
      <c r="C1486" s="277">
        <f>'2 Income Statement'!$B$28</f>
        <v>0</v>
      </c>
      <c r="D1486" s="143"/>
      <c r="E1486" s="143"/>
      <c r="F1486" s="145"/>
      <c r="G1486" s="143"/>
      <c r="H1486" s="143"/>
      <c r="I1486" s="156"/>
      <c r="J1486" s="92">
        <f t="shared" si="220"/>
        <v>0</v>
      </c>
      <c r="K1486" s="98">
        <f>'1 Enterprises'!AA$14</f>
        <v>0</v>
      </c>
      <c r="L1486" s="94">
        <f t="shared" si="221"/>
        <v>0</v>
      </c>
    </row>
    <row r="1487" spans="2:12" ht="15" x14ac:dyDescent="0.25">
      <c r="B1487" s="31" t="s">
        <v>206</v>
      </c>
      <c r="C1487" s="277">
        <f>'2 Income Statement'!$B$29</f>
        <v>0</v>
      </c>
      <c r="D1487" s="143"/>
      <c r="E1487" s="143"/>
      <c r="F1487" s="145"/>
      <c r="G1487" s="143"/>
      <c r="H1487" s="143"/>
      <c r="I1487" s="156"/>
      <c r="J1487" s="92">
        <f t="shared" si="220"/>
        <v>0</v>
      </c>
      <c r="K1487" s="98">
        <f>'1 Enterprises'!AB$14</f>
        <v>0</v>
      </c>
      <c r="L1487" s="94">
        <f t="shared" si="221"/>
        <v>0</v>
      </c>
    </row>
    <row r="1489" spans="2:12" ht="15" x14ac:dyDescent="0.25">
      <c r="C1489" s="285" t="s">
        <v>464</v>
      </c>
      <c r="D1489" s="286"/>
      <c r="E1489" s="286"/>
      <c r="F1489" s="286"/>
      <c r="G1489" s="286"/>
      <c r="H1489" s="286"/>
      <c r="I1489" s="286"/>
      <c r="J1489" s="286"/>
      <c r="K1489" s="286"/>
      <c r="L1489" s="287"/>
    </row>
    <row r="1490" spans="2:12" ht="15" x14ac:dyDescent="0.25">
      <c r="B1490" s="31" t="s">
        <v>62</v>
      </c>
      <c r="C1490" s="91">
        <f>'2 Income Statement'!$B$5</f>
        <v>0</v>
      </c>
      <c r="D1490" s="143"/>
      <c r="E1490" s="143"/>
      <c r="F1490" s="145"/>
      <c r="G1490" s="143"/>
      <c r="H1490" s="143"/>
      <c r="I1490" s="156"/>
      <c r="J1490" s="92">
        <f>IF(G1490&gt;0,(D1490*(F1490/G1490)),0)</f>
        <v>0</v>
      </c>
      <c r="K1490" s="93">
        <f>'1 Enterprises'!D$14</f>
        <v>0</v>
      </c>
      <c r="L1490" s="94">
        <f t="shared" ref="L1490:L1502" si="222">IF(K1490&gt;0,((J1490/K1490)*I1490),0)</f>
        <v>0</v>
      </c>
    </row>
    <row r="1491" spans="2:12" ht="15" x14ac:dyDescent="0.25">
      <c r="B1491" s="31" t="s">
        <v>63</v>
      </c>
      <c r="C1491" s="91">
        <f>'2 Income Statement'!$B$6</f>
        <v>0</v>
      </c>
      <c r="D1491" s="143"/>
      <c r="E1491" s="143"/>
      <c r="F1491" s="145"/>
      <c r="G1491" s="143"/>
      <c r="H1491" s="143"/>
      <c r="I1491" s="156"/>
      <c r="J1491" s="92">
        <f t="shared" ref="J1491:J1502" si="223">IF(G1491&gt;0,(D1491*(F1491/G1491)),0)</f>
        <v>0</v>
      </c>
      <c r="K1491" s="97">
        <f>'1 Enterprises'!E$14</f>
        <v>0</v>
      </c>
      <c r="L1491" s="94">
        <f t="shared" si="222"/>
        <v>0</v>
      </c>
    </row>
    <row r="1492" spans="2:12" ht="15" x14ac:dyDescent="0.25">
      <c r="B1492" s="31" t="s">
        <v>64</v>
      </c>
      <c r="C1492" s="91">
        <f>'2 Income Statement'!$B$7</f>
        <v>0</v>
      </c>
      <c r="D1492" s="143"/>
      <c r="E1492" s="143"/>
      <c r="F1492" s="145"/>
      <c r="G1492" s="143"/>
      <c r="H1492" s="143"/>
      <c r="I1492" s="156"/>
      <c r="J1492" s="92">
        <f t="shared" si="223"/>
        <v>0</v>
      </c>
      <c r="K1492" s="97">
        <f>'1 Enterprises'!F$14</f>
        <v>0</v>
      </c>
      <c r="L1492" s="94">
        <f t="shared" si="222"/>
        <v>0</v>
      </c>
    </row>
    <row r="1493" spans="2:12" ht="15" x14ac:dyDescent="0.25">
      <c r="B1493" s="31" t="s">
        <v>65</v>
      </c>
      <c r="C1493" s="91">
        <f>'2 Income Statement'!$B$8</f>
        <v>0</v>
      </c>
      <c r="D1493" s="143"/>
      <c r="E1493" s="143"/>
      <c r="F1493" s="145"/>
      <c r="G1493" s="143"/>
      <c r="H1493" s="143"/>
      <c r="I1493" s="156"/>
      <c r="J1493" s="92">
        <f t="shared" si="223"/>
        <v>0</v>
      </c>
      <c r="K1493" s="97">
        <f>'1 Enterprises'!G$14</f>
        <v>0</v>
      </c>
      <c r="L1493" s="94">
        <f t="shared" si="222"/>
        <v>0</v>
      </c>
    </row>
    <row r="1494" spans="2:12" ht="15" x14ac:dyDescent="0.25">
      <c r="B1494" s="31" t="s">
        <v>66</v>
      </c>
      <c r="C1494" s="91">
        <f>'2 Income Statement'!$B$9</f>
        <v>0</v>
      </c>
      <c r="D1494" s="143"/>
      <c r="E1494" s="143"/>
      <c r="F1494" s="145"/>
      <c r="G1494" s="143"/>
      <c r="H1494" s="143"/>
      <c r="I1494" s="156"/>
      <c r="J1494" s="92">
        <f t="shared" si="223"/>
        <v>0</v>
      </c>
      <c r="K1494" s="97">
        <f>'1 Enterprises'!H$14</f>
        <v>0</v>
      </c>
      <c r="L1494" s="94">
        <f t="shared" si="222"/>
        <v>0</v>
      </c>
    </row>
    <row r="1495" spans="2:12" ht="15" x14ac:dyDescent="0.25">
      <c r="B1495" s="31" t="s">
        <v>187</v>
      </c>
      <c r="C1495" s="91">
        <f>'2 Income Statement'!$B$10</f>
        <v>0</v>
      </c>
      <c r="D1495" s="143"/>
      <c r="E1495" s="143"/>
      <c r="F1495" s="145"/>
      <c r="G1495" s="143"/>
      <c r="H1495" s="143"/>
      <c r="I1495" s="156"/>
      <c r="J1495" s="92">
        <f t="shared" si="223"/>
        <v>0</v>
      </c>
      <c r="K1495" s="97">
        <f>'1 Enterprises'!I$14</f>
        <v>0</v>
      </c>
      <c r="L1495" s="94">
        <f t="shared" si="222"/>
        <v>0</v>
      </c>
    </row>
    <row r="1496" spans="2:12" ht="15" x14ac:dyDescent="0.25">
      <c r="B1496" s="31" t="s">
        <v>188</v>
      </c>
      <c r="C1496" s="91">
        <f>'2 Income Statement'!$B$11</f>
        <v>0</v>
      </c>
      <c r="D1496" s="143"/>
      <c r="E1496" s="143"/>
      <c r="F1496" s="145"/>
      <c r="G1496" s="143"/>
      <c r="H1496" s="143"/>
      <c r="I1496" s="156"/>
      <c r="J1496" s="92">
        <f t="shared" si="223"/>
        <v>0</v>
      </c>
      <c r="K1496" s="97">
        <f>'1 Enterprises'!J$14</f>
        <v>0</v>
      </c>
      <c r="L1496" s="94">
        <f t="shared" si="222"/>
        <v>0</v>
      </c>
    </row>
    <row r="1497" spans="2:12" ht="15" x14ac:dyDescent="0.25">
      <c r="B1497" s="31" t="s">
        <v>189</v>
      </c>
      <c r="C1497" s="91">
        <f>'2 Income Statement'!$B$12</f>
        <v>0</v>
      </c>
      <c r="D1497" s="143"/>
      <c r="E1497" s="143"/>
      <c r="F1497" s="145"/>
      <c r="G1497" s="143"/>
      <c r="H1497" s="143"/>
      <c r="I1497" s="156"/>
      <c r="J1497" s="92">
        <f t="shared" si="223"/>
        <v>0</v>
      </c>
      <c r="K1497" s="98">
        <f>'1 Enterprises'!K$14</f>
        <v>0</v>
      </c>
      <c r="L1497" s="94">
        <f t="shared" si="222"/>
        <v>0</v>
      </c>
    </row>
    <row r="1498" spans="2:12" ht="15" x14ac:dyDescent="0.25">
      <c r="B1498" s="31" t="s">
        <v>190</v>
      </c>
      <c r="C1498" s="91">
        <f>'2 Income Statement'!$B$13</f>
        <v>0</v>
      </c>
      <c r="D1498" s="143"/>
      <c r="E1498" s="143"/>
      <c r="F1498" s="145"/>
      <c r="G1498" s="143"/>
      <c r="H1498" s="143"/>
      <c r="I1498" s="156"/>
      <c r="J1498" s="92">
        <f t="shared" si="223"/>
        <v>0</v>
      </c>
      <c r="K1498" s="98">
        <f>'1 Enterprises'!L$14</f>
        <v>0</v>
      </c>
      <c r="L1498" s="94">
        <f t="shared" si="222"/>
        <v>0</v>
      </c>
    </row>
    <row r="1499" spans="2:12" ht="15" x14ac:dyDescent="0.25">
      <c r="B1499" s="31" t="s">
        <v>191</v>
      </c>
      <c r="C1499" s="91">
        <f>'2 Income Statement'!$B$14</f>
        <v>0</v>
      </c>
      <c r="D1499" s="143"/>
      <c r="E1499" s="143"/>
      <c r="F1499" s="145"/>
      <c r="G1499" s="143"/>
      <c r="H1499" s="143"/>
      <c r="I1499" s="156"/>
      <c r="J1499" s="92">
        <f t="shared" si="223"/>
        <v>0</v>
      </c>
      <c r="K1499" s="98">
        <f>'1 Enterprises'!M$14</f>
        <v>0</v>
      </c>
      <c r="L1499" s="94">
        <f t="shared" si="222"/>
        <v>0</v>
      </c>
    </row>
    <row r="1500" spans="2:12" ht="15" x14ac:dyDescent="0.25">
      <c r="B1500" s="31" t="s">
        <v>192</v>
      </c>
      <c r="C1500" s="91">
        <f>'2 Income Statement'!$B$15</f>
        <v>0</v>
      </c>
      <c r="D1500" s="143"/>
      <c r="E1500" s="143"/>
      <c r="F1500" s="145"/>
      <c r="G1500" s="143"/>
      <c r="H1500" s="143"/>
      <c r="I1500" s="156"/>
      <c r="J1500" s="92">
        <f t="shared" si="223"/>
        <v>0</v>
      </c>
      <c r="K1500" s="98">
        <f>'1 Enterprises'!N$14</f>
        <v>0</v>
      </c>
      <c r="L1500" s="94">
        <f t="shared" si="222"/>
        <v>0</v>
      </c>
    </row>
    <row r="1501" spans="2:12" ht="15" x14ac:dyDescent="0.25">
      <c r="B1501" s="31" t="s">
        <v>193</v>
      </c>
      <c r="C1501" s="91">
        <f>'2 Income Statement'!$B$16</f>
        <v>0</v>
      </c>
      <c r="D1501" s="143"/>
      <c r="E1501" s="143"/>
      <c r="F1501" s="145"/>
      <c r="G1501" s="143"/>
      <c r="H1501" s="143"/>
      <c r="I1501" s="156"/>
      <c r="J1501" s="92">
        <f t="shared" si="223"/>
        <v>0</v>
      </c>
      <c r="K1501" s="98">
        <f>'1 Enterprises'!O$14</f>
        <v>0</v>
      </c>
      <c r="L1501" s="94">
        <f t="shared" si="222"/>
        <v>0</v>
      </c>
    </row>
    <row r="1502" spans="2:12" ht="15" x14ac:dyDescent="0.25">
      <c r="B1502" s="31" t="s">
        <v>194</v>
      </c>
      <c r="C1502" s="277">
        <f>'2 Income Statement'!$B$17</f>
        <v>0</v>
      </c>
      <c r="D1502" s="143"/>
      <c r="E1502" s="143"/>
      <c r="F1502" s="145"/>
      <c r="G1502" s="143"/>
      <c r="H1502" s="143"/>
      <c r="I1502" s="156"/>
      <c r="J1502" s="92">
        <f t="shared" si="223"/>
        <v>0</v>
      </c>
      <c r="K1502" s="98">
        <f>'1 Enterprises'!P$14</f>
        <v>0</v>
      </c>
      <c r="L1502" s="94">
        <f t="shared" si="222"/>
        <v>0</v>
      </c>
    </row>
    <row r="1503" spans="2:12" ht="15" x14ac:dyDescent="0.25">
      <c r="B1503" s="31" t="s">
        <v>195</v>
      </c>
      <c r="C1503" s="277">
        <f>'2 Income Statement'!$B$18</f>
        <v>0</v>
      </c>
      <c r="D1503" s="143"/>
      <c r="E1503" s="143"/>
      <c r="F1503" s="145"/>
      <c r="G1503" s="143"/>
      <c r="H1503" s="143"/>
      <c r="I1503" s="156"/>
      <c r="J1503" s="92">
        <f>IF(G1503&gt;0,(D1503*(F1503/G1503)),0)</f>
        <v>0</v>
      </c>
      <c r="K1503" s="98">
        <f>'1 Enterprises'!Q$14</f>
        <v>0</v>
      </c>
      <c r="L1503" s="94">
        <f>IF(K1503&gt;0,((J1503/K1503)*I1503),0)</f>
        <v>0</v>
      </c>
    </row>
    <row r="1504" spans="2:12" ht="15" x14ac:dyDescent="0.25">
      <c r="B1504" s="31" t="s">
        <v>196</v>
      </c>
      <c r="C1504" s="277">
        <f>'2 Income Statement'!$B$19</f>
        <v>0</v>
      </c>
      <c r="D1504" s="143"/>
      <c r="E1504" s="143"/>
      <c r="F1504" s="145"/>
      <c r="G1504" s="143"/>
      <c r="H1504" s="143"/>
      <c r="I1504" s="156"/>
      <c r="J1504" s="92">
        <f t="shared" ref="J1504:J1514" si="224">IF(G1504&gt;0,(D1504*(F1504/G1504)),0)</f>
        <v>0</v>
      </c>
      <c r="K1504" s="98">
        <f>'1 Enterprises'!R$14</f>
        <v>0</v>
      </c>
      <c r="L1504" s="94">
        <f t="shared" ref="L1504:L1514" si="225">IF(K1504&gt;0,((J1504/K1504)*I1504),0)</f>
        <v>0</v>
      </c>
    </row>
    <row r="1505" spans="2:12" ht="15" x14ac:dyDescent="0.25">
      <c r="B1505" s="31" t="s">
        <v>197</v>
      </c>
      <c r="C1505" s="277">
        <f>'2 Income Statement'!$B$20</f>
        <v>0</v>
      </c>
      <c r="D1505" s="143"/>
      <c r="E1505" s="143"/>
      <c r="F1505" s="145"/>
      <c r="G1505" s="143"/>
      <c r="H1505" s="143"/>
      <c r="I1505" s="156"/>
      <c r="J1505" s="92">
        <f t="shared" si="224"/>
        <v>0</v>
      </c>
      <c r="K1505" s="98">
        <f>'1 Enterprises'!S$14</f>
        <v>0</v>
      </c>
      <c r="L1505" s="94">
        <f t="shared" si="225"/>
        <v>0</v>
      </c>
    </row>
    <row r="1506" spans="2:12" ht="15" x14ac:dyDescent="0.25">
      <c r="B1506" s="31" t="s">
        <v>198</v>
      </c>
      <c r="C1506" s="277">
        <f>'2 Income Statement'!$B$21</f>
        <v>0</v>
      </c>
      <c r="D1506" s="143"/>
      <c r="E1506" s="143"/>
      <c r="F1506" s="145"/>
      <c r="G1506" s="143"/>
      <c r="H1506" s="143"/>
      <c r="I1506" s="156"/>
      <c r="J1506" s="92">
        <f t="shared" si="224"/>
        <v>0</v>
      </c>
      <c r="K1506" s="98">
        <f>'1 Enterprises'!T$14</f>
        <v>0</v>
      </c>
      <c r="L1506" s="94">
        <f t="shared" si="225"/>
        <v>0</v>
      </c>
    </row>
    <row r="1507" spans="2:12" ht="15" x14ac:dyDescent="0.25">
      <c r="B1507" s="31" t="s">
        <v>199</v>
      </c>
      <c r="C1507" s="277">
        <f>'2 Income Statement'!$B$22</f>
        <v>0</v>
      </c>
      <c r="D1507" s="143"/>
      <c r="E1507" s="143"/>
      <c r="F1507" s="145"/>
      <c r="G1507" s="143"/>
      <c r="H1507" s="143"/>
      <c r="I1507" s="156"/>
      <c r="J1507" s="92">
        <f t="shared" si="224"/>
        <v>0</v>
      </c>
      <c r="K1507" s="98">
        <f>'1 Enterprises'!U$14</f>
        <v>0</v>
      </c>
      <c r="L1507" s="94">
        <f t="shared" si="225"/>
        <v>0</v>
      </c>
    </row>
    <row r="1508" spans="2:12" ht="15" x14ac:dyDescent="0.25">
      <c r="B1508" s="31" t="s">
        <v>200</v>
      </c>
      <c r="C1508" s="277">
        <f>'2 Income Statement'!$B$23</f>
        <v>0</v>
      </c>
      <c r="D1508" s="143"/>
      <c r="E1508" s="143"/>
      <c r="F1508" s="145"/>
      <c r="G1508" s="143"/>
      <c r="H1508" s="143"/>
      <c r="I1508" s="156"/>
      <c r="J1508" s="92">
        <f t="shared" si="224"/>
        <v>0</v>
      </c>
      <c r="K1508" s="98">
        <f>'1 Enterprises'!V$14</f>
        <v>0</v>
      </c>
      <c r="L1508" s="94">
        <f t="shared" si="225"/>
        <v>0</v>
      </c>
    </row>
    <row r="1509" spans="2:12" ht="15" x14ac:dyDescent="0.25">
      <c r="B1509" s="31" t="s">
        <v>201</v>
      </c>
      <c r="C1509" s="277">
        <f>'2 Income Statement'!$B$24</f>
        <v>0</v>
      </c>
      <c r="D1509" s="143"/>
      <c r="E1509" s="143"/>
      <c r="F1509" s="145"/>
      <c r="G1509" s="143"/>
      <c r="H1509" s="143"/>
      <c r="I1509" s="156"/>
      <c r="J1509" s="92">
        <f t="shared" si="224"/>
        <v>0</v>
      </c>
      <c r="K1509" s="98">
        <f>'1 Enterprises'!W$14</f>
        <v>0</v>
      </c>
      <c r="L1509" s="94">
        <f t="shared" si="225"/>
        <v>0</v>
      </c>
    </row>
    <row r="1510" spans="2:12" ht="15" x14ac:dyDescent="0.25">
      <c r="B1510" s="31" t="s">
        <v>202</v>
      </c>
      <c r="C1510" s="277">
        <f>'2 Income Statement'!$B$25</f>
        <v>0</v>
      </c>
      <c r="D1510" s="143"/>
      <c r="E1510" s="143"/>
      <c r="F1510" s="145"/>
      <c r="G1510" s="143"/>
      <c r="H1510" s="143"/>
      <c r="I1510" s="156"/>
      <c r="J1510" s="92">
        <f t="shared" si="224"/>
        <v>0</v>
      </c>
      <c r="K1510" s="98">
        <f>'1 Enterprises'!X$14</f>
        <v>0</v>
      </c>
      <c r="L1510" s="94">
        <f t="shared" si="225"/>
        <v>0</v>
      </c>
    </row>
    <row r="1511" spans="2:12" ht="15" x14ac:dyDescent="0.25">
      <c r="B1511" s="31" t="s">
        <v>203</v>
      </c>
      <c r="C1511" s="277">
        <f>'2 Income Statement'!$B$26</f>
        <v>0</v>
      </c>
      <c r="D1511" s="143"/>
      <c r="E1511" s="143"/>
      <c r="F1511" s="145"/>
      <c r="G1511" s="143"/>
      <c r="H1511" s="143"/>
      <c r="I1511" s="156"/>
      <c r="J1511" s="92">
        <f t="shared" si="224"/>
        <v>0</v>
      </c>
      <c r="K1511" s="98">
        <f>'1 Enterprises'!Y$14</f>
        <v>0</v>
      </c>
      <c r="L1511" s="94">
        <f t="shared" si="225"/>
        <v>0</v>
      </c>
    </row>
    <row r="1512" spans="2:12" ht="15" x14ac:dyDescent="0.25">
      <c r="B1512" s="31" t="s">
        <v>204</v>
      </c>
      <c r="C1512" s="277">
        <f>'2 Income Statement'!$B$27</f>
        <v>0</v>
      </c>
      <c r="D1512" s="143"/>
      <c r="E1512" s="143"/>
      <c r="F1512" s="145"/>
      <c r="G1512" s="143"/>
      <c r="H1512" s="143"/>
      <c r="I1512" s="156"/>
      <c r="J1512" s="92">
        <f t="shared" si="224"/>
        <v>0</v>
      </c>
      <c r="K1512" s="98">
        <f>'1 Enterprises'!Z$14</f>
        <v>0</v>
      </c>
      <c r="L1512" s="94">
        <f t="shared" si="225"/>
        <v>0</v>
      </c>
    </row>
    <row r="1513" spans="2:12" ht="15" x14ac:dyDescent="0.25">
      <c r="B1513" s="31" t="s">
        <v>205</v>
      </c>
      <c r="C1513" s="277">
        <f>'2 Income Statement'!$B$28</f>
        <v>0</v>
      </c>
      <c r="D1513" s="143"/>
      <c r="E1513" s="143"/>
      <c r="F1513" s="145"/>
      <c r="G1513" s="143"/>
      <c r="H1513" s="143"/>
      <c r="I1513" s="156"/>
      <c r="J1513" s="92">
        <f t="shared" si="224"/>
        <v>0</v>
      </c>
      <c r="K1513" s="98">
        <f>'1 Enterprises'!AA$14</f>
        <v>0</v>
      </c>
      <c r="L1513" s="94">
        <f t="shared" si="225"/>
        <v>0</v>
      </c>
    </row>
    <row r="1514" spans="2:12" ht="15" x14ac:dyDescent="0.25">
      <c r="B1514" s="31" t="s">
        <v>206</v>
      </c>
      <c r="C1514" s="277">
        <f>'2 Income Statement'!$B$29</f>
        <v>0</v>
      </c>
      <c r="D1514" s="143"/>
      <c r="E1514" s="143"/>
      <c r="F1514" s="145"/>
      <c r="G1514" s="143"/>
      <c r="H1514" s="143"/>
      <c r="I1514" s="156"/>
      <c r="J1514" s="92">
        <f t="shared" si="224"/>
        <v>0</v>
      </c>
      <c r="K1514" s="98">
        <f>'1 Enterprises'!AB$14</f>
        <v>0</v>
      </c>
      <c r="L1514" s="94">
        <f t="shared" si="225"/>
        <v>0</v>
      </c>
    </row>
    <row r="1516" spans="2:12" ht="15" x14ac:dyDescent="0.25">
      <c r="C1516" s="285" t="s">
        <v>465</v>
      </c>
      <c r="D1516" s="286"/>
      <c r="E1516" s="286"/>
      <c r="F1516" s="286"/>
      <c r="G1516" s="286"/>
      <c r="H1516" s="286"/>
      <c r="I1516" s="286"/>
      <c r="J1516" s="286"/>
      <c r="K1516" s="286"/>
      <c r="L1516" s="287"/>
    </row>
    <row r="1517" spans="2:12" ht="15" x14ac:dyDescent="0.25">
      <c r="B1517" s="31" t="s">
        <v>62</v>
      </c>
      <c r="C1517" s="91">
        <f>'2 Income Statement'!$B$5</f>
        <v>0</v>
      </c>
      <c r="D1517" s="143"/>
      <c r="E1517" s="143"/>
      <c r="F1517" s="145"/>
      <c r="G1517" s="143"/>
      <c r="H1517" s="143"/>
      <c r="I1517" s="156"/>
      <c r="J1517" s="92">
        <f>IF(G1517&gt;0,(D1517*(F1517/G1517)),0)</f>
        <v>0</v>
      </c>
      <c r="K1517" s="93">
        <f>'1 Enterprises'!D$14</f>
        <v>0</v>
      </c>
      <c r="L1517" s="94">
        <f t="shared" ref="L1517:L1529" si="226">IF(K1517&gt;0,((J1517/K1517)*I1517),0)</f>
        <v>0</v>
      </c>
    </row>
    <row r="1518" spans="2:12" ht="15" x14ac:dyDescent="0.25">
      <c r="B1518" s="31" t="s">
        <v>63</v>
      </c>
      <c r="C1518" s="91">
        <f>'2 Income Statement'!$B$6</f>
        <v>0</v>
      </c>
      <c r="D1518" s="143"/>
      <c r="E1518" s="143"/>
      <c r="F1518" s="145"/>
      <c r="G1518" s="143"/>
      <c r="H1518" s="143"/>
      <c r="I1518" s="156"/>
      <c r="J1518" s="92">
        <f t="shared" ref="J1518:J1529" si="227">IF(G1518&gt;0,(D1518*(F1518/G1518)),0)</f>
        <v>0</v>
      </c>
      <c r="K1518" s="97">
        <f>'1 Enterprises'!E$14</f>
        <v>0</v>
      </c>
      <c r="L1518" s="94">
        <f t="shared" si="226"/>
        <v>0</v>
      </c>
    </row>
    <row r="1519" spans="2:12" ht="15" x14ac:dyDescent="0.25">
      <c r="B1519" s="31" t="s">
        <v>64</v>
      </c>
      <c r="C1519" s="91">
        <f>'2 Income Statement'!$B$7</f>
        <v>0</v>
      </c>
      <c r="D1519" s="143"/>
      <c r="E1519" s="143"/>
      <c r="F1519" s="145"/>
      <c r="G1519" s="143"/>
      <c r="H1519" s="143"/>
      <c r="I1519" s="156"/>
      <c r="J1519" s="92">
        <f t="shared" si="227"/>
        <v>0</v>
      </c>
      <c r="K1519" s="97">
        <f>'1 Enterprises'!F$14</f>
        <v>0</v>
      </c>
      <c r="L1519" s="94">
        <f t="shared" si="226"/>
        <v>0</v>
      </c>
    </row>
    <row r="1520" spans="2:12" ht="15" x14ac:dyDescent="0.25">
      <c r="B1520" s="31" t="s">
        <v>65</v>
      </c>
      <c r="C1520" s="91">
        <f>'2 Income Statement'!$B$8</f>
        <v>0</v>
      </c>
      <c r="D1520" s="143"/>
      <c r="E1520" s="143"/>
      <c r="F1520" s="145"/>
      <c r="G1520" s="143"/>
      <c r="H1520" s="143"/>
      <c r="I1520" s="156"/>
      <c r="J1520" s="92">
        <f t="shared" si="227"/>
        <v>0</v>
      </c>
      <c r="K1520" s="97">
        <f>'1 Enterprises'!G$14</f>
        <v>0</v>
      </c>
      <c r="L1520" s="94">
        <f t="shared" si="226"/>
        <v>0</v>
      </c>
    </row>
    <row r="1521" spans="2:12" ht="15" x14ac:dyDescent="0.25">
      <c r="B1521" s="31" t="s">
        <v>66</v>
      </c>
      <c r="C1521" s="91">
        <f>'2 Income Statement'!$B$9</f>
        <v>0</v>
      </c>
      <c r="D1521" s="143"/>
      <c r="E1521" s="143"/>
      <c r="F1521" s="145"/>
      <c r="G1521" s="143"/>
      <c r="H1521" s="143"/>
      <c r="I1521" s="156"/>
      <c r="J1521" s="92">
        <f t="shared" si="227"/>
        <v>0</v>
      </c>
      <c r="K1521" s="97">
        <f>'1 Enterprises'!H$14</f>
        <v>0</v>
      </c>
      <c r="L1521" s="94">
        <f t="shared" si="226"/>
        <v>0</v>
      </c>
    </row>
    <row r="1522" spans="2:12" ht="15" x14ac:dyDescent="0.25">
      <c r="B1522" s="31" t="s">
        <v>187</v>
      </c>
      <c r="C1522" s="91">
        <f>'2 Income Statement'!$B$10</f>
        <v>0</v>
      </c>
      <c r="D1522" s="143"/>
      <c r="E1522" s="143"/>
      <c r="F1522" s="145"/>
      <c r="G1522" s="143"/>
      <c r="H1522" s="143"/>
      <c r="I1522" s="156"/>
      <c r="J1522" s="92">
        <f t="shared" si="227"/>
        <v>0</v>
      </c>
      <c r="K1522" s="97">
        <f>'1 Enterprises'!I$14</f>
        <v>0</v>
      </c>
      <c r="L1522" s="94">
        <f t="shared" si="226"/>
        <v>0</v>
      </c>
    </row>
    <row r="1523" spans="2:12" ht="15" x14ac:dyDescent="0.25">
      <c r="B1523" s="31" t="s">
        <v>188</v>
      </c>
      <c r="C1523" s="91">
        <f>'2 Income Statement'!$B$11</f>
        <v>0</v>
      </c>
      <c r="D1523" s="143"/>
      <c r="E1523" s="143"/>
      <c r="F1523" s="145"/>
      <c r="G1523" s="143"/>
      <c r="H1523" s="143"/>
      <c r="I1523" s="156"/>
      <c r="J1523" s="92">
        <f t="shared" si="227"/>
        <v>0</v>
      </c>
      <c r="K1523" s="97">
        <f>'1 Enterprises'!J$14</f>
        <v>0</v>
      </c>
      <c r="L1523" s="94">
        <f t="shared" si="226"/>
        <v>0</v>
      </c>
    </row>
    <row r="1524" spans="2:12" ht="15" x14ac:dyDescent="0.25">
      <c r="B1524" s="31" t="s">
        <v>189</v>
      </c>
      <c r="C1524" s="91">
        <f>'2 Income Statement'!$B$12</f>
        <v>0</v>
      </c>
      <c r="D1524" s="143"/>
      <c r="E1524" s="143"/>
      <c r="F1524" s="145"/>
      <c r="G1524" s="143"/>
      <c r="H1524" s="143"/>
      <c r="I1524" s="156"/>
      <c r="J1524" s="92">
        <f t="shared" si="227"/>
        <v>0</v>
      </c>
      <c r="K1524" s="98">
        <f>'1 Enterprises'!K$14</f>
        <v>0</v>
      </c>
      <c r="L1524" s="94">
        <f t="shared" si="226"/>
        <v>0</v>
      </c>
    </row>
    <row r="1525" spans="2:12" ht="15" x14ac:dyDescent="0.25">
      <c r="B1525" s="31" t="s">
        <v>190</v>
      </c>
      <c r="C1525" s="91">
        <f>'2 Income Statement'!$B$13</f>
        <v>0</v>
      </c>
      <c r="D1525" s="143"/>
      <c r="E1525" s="143"/>
      <c r="F1525" s="145"/>
      <c r="G1525" s="143"/>
      <c r="H1525" s="143"/>
      <c r="I1525" s="156"/>
      <c r="J1525" s="92">
        <f t="shared" si="227"/>
        <v>0</v>
      </c>
      <c r="K1525" s="98">
        <f>'1 Enterprises'!L$14</f>
        <v>0</v>
      </c>
      <c r="L1525" s="94">
        <f t="shared" si="226"/>
        <v>0</v>
      </c>
    </row>
    <row r="1526" spans="2:12" ht="15" x14ac:dyDescent="0.25">
      <c r="B1526" s="31" t="s">
        <v>191</v>
      </c>
      <c r="C1526" s="91">
        <f>'2 Income Statement'!$B$14</f>
        <v>0</v>
      </c>
      <c r="D1526" s="143"/>
      <c r="E1526" s="143"/>
      <c r="F1526" s="145"/>
      <c r="G1526" s="143"/>
      <c r="H1526" s="143"/>
      <c r="I1526" s="156"/>
      <c r="J1526" s="92">
        <f t="shared" si="227"/>
        <v>0</v>
      </c>
      <c r="K1526" s="98">
        <f>'1 Enterprises'!M$14</f>
        <v>0</v>
      </c>
      <c r="L1526" s="94">
        <f t="shared" si="226"/>
        <v>0</v>
      </c>
    </row>
    <row r="1527" spans="2:12" ht="15" x14ac:dyDescent="0.25">
      <c r="B1527" s="31" t="s">
        <v>192</v>
      </c>
      <c r="C1527" s="91">
        <f>'2 Income Statement'!$B$15</f>
        <v>0</v>
      </c>
      <c r="D1527" s="143"/>
      <c r="E1527" s="143"/>
      <c r="F1527" s="145"/>
      <c r="G1527" s="143"/>
      <c r="H1527" s="143"/>
      <c r="I1527" s="156"/>
      <c r="J1527" s="92">
        <f t="shared" si="227"/>
        <v>0</v>
      </c>
      <c r="K1527" s="98">
        <f>'1 Enterprises'!N$14</f>
        <v>0</v>
      </c>
      <c r="L1527" s="94">
        <f t="shared" si="226"/>
        <v>0</v>
      </c>
    </row>
    <row r="1528" spans="2:12" ht="15" x14ac:dyDescent="0.25">
      <c r="B1528" s="31" t="s">
        <v>193</v>
      </c>
      <c r="C1528" s="91">
        <f>'2 Income Statement'!$B$16</f>
        <v>0</v>
      </c>
      <c r="D1528" s="143"/>
      <c r="E1528" s="143"/>
      <c r="F1528" s="145"/>
      <c r="G1528" s="143"/>
      <c r="H1528" s="143"/>
      <c r="I1528" s="156"/>
      <c r="J1528" s="92">
        <f t="shared" si="227"/>
        <v>0</v>
      </c>
      <c r="K1528" s="98">
        <f>'1 Enterprises'!O$14</f>
        <v>0</v>
      </c>
      <c r="L1528" s="94">
        <f t="shared" si="226"/>
        <v>0</v>
      </c>
    </row>
    <row r="1529" spans="2:12" ht="15" x14ac:dyDescent="0.25">
      <c r="B1529" s="31" t="s">
        <v>194</v>
      </c>
      <c r="C1529" s="277">
        <f>'2 Income Statement'!$B$17</f>
        <v>0</v>
      </c>
      <c r="D1529" s="143"/>
      <c r="E1529" s="143"/>
      <c r="F1529" s="145"/>
      <c r="G1529" s="143"/>
      <c r="H1529" s="143"/>
      <c r="I1529" s="156"/>
      <c r="J1529" s="92">
        <f t="shared" si="227"/>
        <v>0</v>
      </c>
      <c r="K1529" s="98">
        <f>'1 Enterprises'!P$14</f>
        <v>0</v>
      </c>
      <c r="L1529" s="94">
        <f t="shared" si="226"/>
        <v>0</v>
      </c>
    </row>
    <row r="1530" spans="2:12" ht="15" x14ac:dyDescent="0.25">
      <c r="B1530" s="31" t="s">
        <v>195</v>
      </c>
      <c r="C1530" s="277">
        <f>'2 Income Statement'!$B$18</f>
        <v>0</v>
      </c>
      <c r="D1530" s="143"/>
      <c r="E1530" s="143"/>
      <c r="F1530" s="145"/>
      <c r="G1530" s="143"/>
      <c r="H1530" s="143"/>
      <c r="I1530" s="156"/>
      <c r="J1530" s="92">
        <f>IF(G1530&gt;0,(D1530*(F1530/G1530)),0)</f>
        <v>0</v>
      </c>
      <c r="K1530" s="98">
        <f>'1 Enterprises'!Q$14</f>
        <v>0</v>
      </c>
      <c r="L1530" s="94">
        <f>IF(K1530&gt;0,((J1530/K1530)*I1530),0)</f>
        <v>0</v>
      </c>
    </row>
    <row r="1531" spans="2:12" ht="15" x14ac:dyDescent="0.25">
      <c r="B1531" s="31" t="s">
        <v>196</v>
      </c>
      <c r="C1531" s="277">
        <f>'2 Income Statement'!$B$19</f>
        <v>0</v>
      </c>
      <c r="D1531" s="143"/>
      <c r="E1531" s="143"/>
      <c r="F1531" s="145"/>
      <c r="G1531" s="143"/>
      <c r="H1531" s="143"/>
      <c r="I1531" s="156"/>
      <c r="J1531" s="92">
        <f t="shared" ref="J1531:J1541" si="228">IF(G1531&gt;0,(D1531*(F1531/G1531)),0)</f>
        <v>0</v>
      </c>
      <c r="K1531" s="98">
        <f>'1 Enterprises'!R$14</f>
        <v>0</v>
      </c>
      <c r="L1531" s="94">
        <f t="shared" ref="L1531:L1541" si="229">IF(K1531&gt;0,((J1531/K1531)*I1531),0)</f>
        <v>0</v>
      </c>
    </row>
    <row r="1532" spans="2:12" ht="15" x14ac:dyDescent="0.25">
      <c r="B1532" s="31" t="s">
        <v>197</v>
      </c>
      <c r="C1532" s="277">
        <f>'2 Income Statement'!$B$20</f>
        <v>0</v>
      </c>
      <c r="D1532" s="143"/>
      <c r="E1532" s="143"/>
      <c r="F1532" s="145"/>
      <c r="G1532" s="143"/>
      <c r="H1532" s="143"/>
      <c r="I1532" s="156"/>
      <c r="J1532" s="92">
        <f t="shared" si="228"/>
        <v>0</v>
      </c>
      <c r="K1532" s="98">
        <f>'1 Enterprises'!S$14</f>
        <v>0</v>
      </c>
      <c r="L1532" s="94">
        <f t="shared" si="229"/>
        <v>0</v>
      </c>
    </row>
    <row r="1533" spans="2:12" ht="15" x14ac:dyDescent="0.25">
      <c r="B1533" s="31" t="s">
        <v>198</v>
      </c>
      <c r="C1533" s="277">
        <f>'2 Income Statement'!$B$21</f>
        <v>0</v>
      </c>
      <c r="D1533" s="143"/>
      <c r="E1533" s="143"/>
      <c r="F1533" s="145"/>
      <c r="G1533" s="143"/>
      <c r="H1533" s="143"/>
      <c r="I1533" s="156"/>
      <c r="J1533" s="92">
        <f t="shared" si="228"/>
        <v>0</v>
      </c>
      <c r="K1533" s="98">
        <f>'1 Enterprises'!T$14</f>
        <v>0</v>
      </c>
      <c r="L1533" s="94">
        <f t="shared" si="229"/>
        <v>0</v>
      </c>
    </row>
    <row r="1534" spans="2:12" ht="15" x14ac:dyDescent="0.25">
      <c r="B1534" s="31" t="s">
        <v>199</v>
      </c>
      <c r="C1534" s="277">
        <f>'2 Income Statement'!$B$22</f>
        <v>0</v>
      </c>
      <c r="D1534" s="143"/>
      <c r="E1534" s="143"/>
      <c r="F1534" s="145"/>
      <c r="G1534" s="143"/>
      <c r="H1534" s="143"/>
      <c r="I1534" s="156"/>
      <c r="J1534" s="92">
        <f t="shared" si="228"/>
        <v>0</v>
      </c>
      <c r="K1534" s="98">
        <f>'1 Enterprises'!U$14</f>
        <v>0</v>
      </c>
      <c r="L1534" s="94">
        <f t="shared" si="229"/>
        <v>0</v>
      </c>
    </row>
    <row r="1535" spans="2:12" ht="15" x14ac:dyDescent="0.25">
      <c r="B1535" s="31" t="s">
        <v>200</v>
      </c>
      <c r="C1535" s="277">
        <f>'2 Income Statement'!$B$23</f>
        <v>0</v>
      </c>
      <c r="D1535" s="143"/>
      <c r="E1535" s="143"/>
      <c r="F1535" s="145"/>
      <c r="G1535" s="143"/>
      <c r="H1535" s="143"/>
      <c r="I1535" s="156"/>
      <c r="J1535" s="92">
        <f t="shared" si="228"/>
        <v>0</v>
      </c>
      <c r="K1535" s="98">
        <f>'1 Enterprises'!V$14</f>
        <v>0</v>
      </c>
      <c r="L1535" s="94">
        <f t="shared" si="229"/>
        <v>0</v>
      </c>
    </row>
    <row r="1536" spans="2:12" ht="15" x14ac:dyDescent="0.25">
      <c r="B1536" s="31" t="s">
        <v>201</v>
      </c>
      <c r="C1536" s="277">
        <f>'2 Income Statement'!$B$24</f>
        <v>0</v>
      </c>
      <c r="D1536" s="143"/>
      <c r="E1536" s="143"/>
      <c r="F1536" s="145"/>
      <c r="G1536" s="143"/>
      <c r="H1536" s="143"/>
      <c r="I1536" s="156"/>
      <c r="J1536" s="92">
        <f t="shared" si="228"/>
        <v>0</v>
      </c>
      <c r="K1536" s="98">
        <f>'1 Enterprises'!W$14</f>
        <v>0</v>
      </c>
      <c r="L1536" s="94">
        <f t="shared" si="229"/>
        <v>0</v>
      </c>
    </row>
    <row r="1537" spans="2:12" ht="15" x14ac:dyDescent="0.25">
      <c r="B1537" s="31" t="s">
        <v>202</v>
      </c>
      <c r="C1537" s="277">
        <f>'2 Income Statement'!$B$25</f>
        <v>0</v>
      </c>
      <c r="D1537" s="143"/>
      <c r="E1537" s="143"/>
      <c r="F1537" s="145"/>
      <c r="G1537" s="143"/>
      <c r="H1537" s="143"/>
      <c r="I1537" s="156"/>
      <c r="J1537" s="92">
        <f t="shared" si="228"/>
        <v>0</v>
      </c>
      <c r="K1537" s="98">
        <f>'1 Enterprises'!X$14</f>
        <v>0</v>
      </c>
      <c r="L1537" s="94">
        <f t="shared" si="229"/>
        <v>0</v>
      </c>
    </row>
    <row r="1538" spans="2:12" ht="15" x14ac:dyDescent="0.25">
      <c r="B1538" s="31" t="s">
        <v>203</v>
      </c>
      <c r="C1538" s="277">
        <f>'2 Income Statement'!$B$26</f>
        <v>0</v>
      </c>
      <c r="D1538" s="143"/>
      <c r="E1538" s="143"/>
      <c r="F1538" s="145"/>
      <c r="G1538" s="143"/>
      <c r="H1538" s="143"/>
      <c r="I1538" s="156"/>
      <c r="J1538" s="92">
        <f t="shared" si="228"/>
        <v>0</v>
      </c>
      <c r="K1538" s="98">
        <f>'1 Enterprises'!Y$14</f>
        <v>0</v>
      </c>
      <c r="L1538" s="94">
        <f t="shared" si="229"/>
        <v>0</v>
      </c>
    </row>
    <row r="1539" spans="2:12" ht="15" x14ac:dyDescent="0.25">
      <c r="B1539" s="31" t="s">
        <v>204</v>
      </c>
      <c r="C1539" s="277">
        <f>'2 Income Statement'!$B$27</f>
        <v>0</v>
      </c>
      <c r="D1539" s="143"/>
      <c r="E1539" s="143"/>
      <c r="F1539" s="145"/>
      <c r="G1539" s="143"/>
      <c r="H1539" s="143"/>
      <c r="I1539" s="156"/>
      <c r="J1539" s="92">
        <f t="shared" si="228"/>
        <v>0</v>
      </c>
      <c r="K1539" s="98">
        <f>'1 Enterprises'!Z$14</f>
        <v>0</v>
      </c>
      <c r="L1539" s="94">
        <f t="shared" si="229"/>
        <v>0</v>
      </c>
    </row>
    <row r="1540" spans="2:12" ht="15" x14ac:dyDescent="0.25">
      <c r="B1540" s="31" t="s">
        <v>205</v>
      </c>
      <c r="C1540" s="277">
        <f>'2 Income Statement'!$B$28</f>
        <v>0</v>
      </c>
      <c r="D1540" s="143"/>
      <c r="E1540" s="143"/>
      <c r="F1540" s="145"/>
      <c r="G1540" s="143"/>
      <c r="H1540" s="143"/>
      <c r="I1540" s="156"/>
      <c r="J1540" s="92">
        <f t="shared" si="228"/>
        <v>0</v>
      </c>
      <c r="K1540" s="98">
        <f>'1 Enterprises'!AA$14</f>
        <v>0</v>
      </c>
      <c r="L1540" s="94">
        <f t="shared" si="229"/>
        <v>0</v>
      </c>
    </row>
    <row r="1541" spans="2:12" ht="15" x14ac:dyDescent="0.25">
      <c r="B1541" s="31" t="s">
        <v>206</v>
      </c>
      <c r="C1541" s="277">
        <f>'2 Income Statement'!$B$29</f>
        <v>0</v>
      </c>
      <c r="D1541" s="143"/>
      <c r="E1541" s="143"/>
      <c r="F1541" s="145"/>
      <c r="G1541" s="143"/>
      <c r="H1541" s="143"/>
      <c r="I1541" s="156"/>
      <c r="J1541" s="92">
        <f t="shared" si="228"/>
        <v>0</v>
      </c>
      <c r="K1541" s="98">
        <f>'1 Enterprises'!AB$14</f>
        <v>0</v>
      </c>
      <c r="L1541" s="94">
        <f t="shared" si="229"/>
        <v>0</v>
      </c>
    </row>
    <row r="1543" spans="2:12" ht="15" x14ac:dyDescent="0.25">
      <c r="C1543" s="285" t="s">
        <v>466</v>
      </c>
      <c r="D1543" s="286"/>
      <c r="E1543" s="286"/>
      <c r="F1543" s="286"/>
      <c r="G1543" s="286"/>
      <c r="H1543" s="286"/>
      <c r="I1543" s="286"/>
      <c r="J1543" s="286"/>
      <c r="K1543" s="286"/>
      <c r="L1543" s="287"/>
    </row>
    <row r="1544" spans="2:12" ht="15" x14ac:dyDescent="0.25">
      <c r="B1544" s="31" t="s">
        <v>62</v>
      </c>
      <c r="C1544" s="91">
        <f>'2 Income Statement'!$B$5</f>
        <v>0</v>
      </c>
      <c r="D1544" s="143"/>
      <c r="E1544" s="143"/>
      <c r="F1544" s="145"/>
      <c r="G1544" s="143"/>
      <c r="H1544" s="143"/>
      <c r="I1544" s="156"/>
      <c r="J1544" s="92">
        <f>IF(G1544&gt;0,(D1544*(F1544/G1544)),0)</f>
        <v>0</v>
      </c>
      <c r="K1544" s="93">
        <f>'1 Enterprises'!D$14</f>
        <v>0</v>
      </c>
      <c r="L1544" s="94">
        <f t="shared" ref="L1544:L1556" si="230">IF(K1544&gt;0,((J1544/K1544)*I1544),0)</f>
        <v>0</v>
      </c>
    </row>
    <row r="1545" spans="2:12" ht="15" x14ac:dyDescent="0.25">
      <c r="B1545" s="31" t="s">
        <v>63</v>
      </c>
      <c r="C1545" s="91">
        <f>'2 Income Statement'!$B$6</f>
        <v>0</v>
      </c>
      <c r="D1545" s="143"/>
      <c r="E1545" s="143"/>
      <c r="F1545" s="145"/>
      <c r="G1545" s="143"/>
      <c r="H1545" s="143"/>
      <c r="I1545" s="156"/>
      <c r="J1545" s="92">
        <f t="shared" ref="J1545:J1556" si="231">IF(G1545&gt;0,(D1545*(F1545/G1545)),0)</f>
        <v>0</v>
      </c>
      <c r="K1545" s="97">
        <f>'1 Enterprises'!E$14</f>
        <v>0</v>
      </c>
      <c r="L1545" s="94">
        <f t="shared" si="230"/>
        <v>0</v>
      </c>
    </row>
    <row r="1546" spans="2:12" ht="15" x14ac:dyDescent="0.25">
      <c r="B1546" s="31" t="s">
        <v>64</v>
      </c>
      <c r="C1546" s="91">
        <f>'2 Income Statement'!$B$7</f>
        <v>0</v>
      </c>
      <c r="D1546" s="143"/>
      <c r="E1546" s="143"/>
      <c r="F1546" s="145"/>
      <c r="G1546" s="143"/>
      <c r="H1546" s="143"/>
      <c r="I1546" s="156"/>
      <c r="J1546" s="92">
        <f t="shared" si="231"/>
        <v>0</v>
      </c>
      <c r="K1546" s="97">
        <f>'1 Enterprises'!F$14</f>
        <v>0</v>
      </c>
      <c r="L1546" s="94">
        <f t="shared" si="230"/>
        <v>0</v>
      </c>
    </row>
    <row r="1547" spans="2:12" ht="15" x14ac:dyDescent="0.25">
      <c r="B1547" s="31" t="s">
        <v>65</v>
      </c>
      <c r="C1547" s="91">
        <f>'2 Income Statement'!$B$8</f>
        <v>0</v>
      </c>
      <c r="D1547" s="143"/>
      <c r="E1547" s="143"/>
      <c r="F1547" s="145"/>
      <c r="G1547" s="143"/>
      <c r="H1547" s="143"/>
      <c r="I1547" s="156"/>
      <c r="J1547" s="92">
        <f t="shared" si="231"/>
        <v>0</v>
      </c>
      <c r="K1547" s="97">
        <f>'1 Enterprises'!G$14</f>
        <v>0</v>
      </c>
      <c r="L1547" s="94">
        <f t="shared" si="230"/>
        <v>0</v>
      </c>
    </row>
    <row r="1548" spans="2:12" ht="15" x14ac:dyDescent="0.25">
      <c r="B1548" s="31" t="s">
        <v>66</v>
      </c>
      <c r="C1548" s="91">
        <f>'2 Income Statement'!$B$9</f>
        <v>0</v>
      </c>
      <c r="D1548" s="143"/>
      <c r="E1548" s="143"/>
      <c r="F1548" s="145"/>
      <c r="G1548" s="143"/>
      <c r="H1548" s="143"/>
      <c r="I1548" s="156"/>
      <c r="J1548" s="92">
        <f t="shared" si="231"/>
        <v>0</v>
      </c>
      <c r="K1548" s="97">
        <f>'1 Enterprises'!H$14</f>
        <v>0</v>
      </c>
      <c r="L1548" s="94">
        <f t="shared" si="230"/>
        <v>0</v>
      </c>
    </row>
    <row r="1549" spans="2:12" ht="15" x14ac:dyDescent="0.25">
      <c r="B1549" s="31" t="s">
        <v>187</v>
      </c>
      <c r="C1549" s="91">
        <f>'2 Income Statement'!$B$10</f>
        <v>0</v>
      </c>
      <c r="D1549" s="143"/>
      <c r="E1549" s="143"/>
      <c r="F1549" s="145"/>
      <c r="G1549" s="143"/>
      <c r="H1549" s="143"/>
      <c r="I1549" s="156"/>
      <c r="J1549" s="92">
        <f t="shared" si="231"/>
        <v>0</v>
      </c>
      <c r="K1549" s="97">
        <f>'1 Enterprises'!I$14</f>
        <v>0</v>
      </c>
      <c r="L1549" s="94">
        <f t="shared" si="230"/>
        <v>0</v>
      </c>
    </row>
    <row r="1550" spans="2:12" ht="15" x14ac:dyDescent="0.25">
      <c r="B1550" s="31" t="s">
        <v>188</v>
      </c>
      <c r="C1550" s="91">
        <f>'2 Income Statement'!$B$11</f>
        <v>0</v>
      </c>
      <c r="D1550" s="143"/>
      <c r="E1550" s="143"/>
      <c r="F1550" s="145"/>
      <c r="G1550" s="143"/>
      <c r="H1550" s="143"/>
      <c r="I1550" s="156"/>
      <c r="J1550" s="92">
        <f t="shared" si="231"/>
        <v>0</v>
      </c>
      <c r="K1550" s="97">
        <f>'1 Enterprises'!J$14</f>
        <v>0</v>
      </c>
      <c r="L1550" s="94">
        <f t="shared" si="230"/>
        <v>0</v>
      </c>
    </row>
    <row r="1551" spans="2:12" ht="15" x14ac:dyDescent="0.25">
      <c r="B1551" s="31" t="s">
        <v>189</v>
      </c>
      <c r="C1551" s="91">
        <f>'2 Income Statement'!$B$12</f>
        <v>0</v>
      </c>
      <c r="D1551" s="143"/>
      <c r="E1551" s="143"/>
      <c r="F1551" s="145"/>
      <c r="G1551" s="143"/>
      <c r="H1551" s="143"/>
      <c r="I1551" s="156"/>
      <c r="J1551" s="92">
        <f t="shared" si="231"/>
        <v>0</v>
      </c>
      <c r="K1551" s="98">
        <f>'1 Enterprises'!K$14</f>
        <v>0</v>
      </c>
      <c r="L1551" s="94">
        <f t="shared" si="230"/>
        <v>0</v>
      </c>
    </row>
    <row r="1552" spans="2:12" ht="15" x14ac:dyDescent="0.25">
      <c r="B1552" s="31" t="s">
        <v>190</v>
      </c>
      <c r="C1552" s="91">
        <f>'2 Income Statement'!$B$13</f>
        <v>0</v>
      </c>
      <c r="D1552" s="143"/>
      <c r="E1552" s="143"/>
      <c r="F1552" s="145"/>
      <c r="G1552" s="143"/>
      <c r="H1552" s="143"/>
      <c r="I1552" s="156"/>
      <c r="J1552" s="92">
        <f t="shared" si="231"/>
        <v>0</v>
      </c>
      <c r="K1552" s="98">
        <f>'1 Enterprises'!L$14</f>
        <v>0</v>
      </c>
      <c r="L1552" s="94">
        <f t="shared" si="230"/>
        <v>0</v>
      </c>
    </row>
    <row r="1553" spans="2:12" ht="15" x14ac:dyDescent="0.25">
      <c r="B1553" s="31" t="s">
        <v>191</v>
      </c>
      <c r="C1553" s="91">
        <f>'2 Income Statement'!$B$14</f>
        <v>0</v>
      </c>
      <c r="D1553" s="143"/>
      <c r="E1553" s="143"/>
      <c r="F1553" s="145"/>
      <c r="G1553" s="143"/>
      <c r="H1553" s="143"/>
      <c r="I1553" s="156"/>
      <c r="J1553" s="92">
        <f t="shared" si="231"/>
        <v>0</v>
      </c>
      <c r="K1553" s="98">
        <f>'1 Enterprises'!M$14</f>
        <v>0</v>
      </c>
      <c r="L1553" s="94">
        <f t="shared" si="230"/>
        <v>0</v>
      </c>
    </row>
    <row r="1554" spans="2:12" ht="15" x14ac:dyDescent="0.25">
      <c r="B1554" s="31" t="s">
        <v>192</v>
      </c>
      <c r="C1554" s="91">
        <f>'2 Income Statement'!$B$15</f>
        <v>0</v>
      </c>
      <c r="D1554" s="143"/>
      <c r="E1554" s="143"/>
      <c r="F1554" s="145"/>
      <c r="G1554" s="143"/>
      <c r="H1554" s="143"/>
      <c r="I1554" s="156"/>
      <c r="J1554" s="92">
        <f t="shared" si="231"/>
        <v>0</v>
      </c>
      <c r="K1554" s="98">
        <f>'1 Enterprises'!N$14</f>
        <v>0</v>
      </c>
      <c r="L1554" s="94">
        <f t="shared" si="230"/>
        <v>0</v>
      </c>
    </row>
    <row r="1555" spans="2:12" ht="15" x14ac:dyDescent="0.25">
      <c r="B1555" s="31" t="s">
        <v>193</v>
      </c>
      <c r="C1555" s="91">
        <f>'2 Income Statement'!$B$16</f>
        <v>0</v>
      </c>
      <c r="D1555" s="143"/>
      <c r="E1555" s="143"/>
      <c r="F1555" s="145"/>
      <c r="G1555" s="143"/>
      <c r="H1555" s="143"/>
      <c r="I1555" s="156"/>
      <c r="J1555" s="92">
        <f t="shared" si="231"/>
        <v>0</v>
      </c>
      <c r="K1555" s="98">
        <f>'1 Enterprises'!O$14</f>
        <v>0</v>
      </c>
      <c r="L1555" s="94">
        <f t="shared" si="230"/>
        <v>0</v>
      </c>
    </row>
    <row r="1556" spans="2:12" ht="15" x14ac:dyDescent="0.25">
      <c r="B1556" s="31" t="s">
        <v>194</v>
      </c>
      <c r="C1556" s="277">
        <f>'2 Income Statement'!$B$17</f>
        <v>0</v>
      </c>
      <c r="D1556" s="143"/>
      <c r="E1556" s="143"/>
      <c r="F1556" s="145"/>
      <c r="G1556" s="143"/>
      <c r="H1556" s="143"/>
      <c r="I1556" s="156"/>
      <c r="J1556" s="92">
        <f t="shared" si="231"/>
        <v>0</v>
      </c>
      <c r="K1556" s="98">
        <f>'1 Enterprises'!P$14</f>
        <v>0</v>
      </c>
      <c r="L1556" s="94">
        <f t="shared" si="230"/>
        <v>0</v>
      </c>
    </row>
    <row r="1557" spans="2:12" ht="15" x14ac:dyDescent="0.25">
      <c r="B1557" s="31" t="s">
        <v>195</v>
      </c>
      <c r="C1557" s="277">
        <f>'2 Income Statement'!$B$18</f>
        <v>0</v>
      </c>
      <c r="D1557" s="143"/>
      <c r="E1557" s="143"/>
      <c r="F1557" s="145"/>
      <c r="G1557" s="143"/>
      <c r="H1557" s="143"/>
      <c r="I1557" s="156"/>
      <c r="J1557" s="92">
        <f>IF(G1557&gt;0,(D1557*(F1557/G1557)),0)</f>
        <v>0</v>
      </c>
      <c r="K1557" s="98">
        <f>'1 Enterprises'!Q$14</f>
        <v>0</v>
      </c>
      <c r="L1557" s="94">
        <f>IF(K1557&gt;0,((J1557/K1557)*I1557),0)</f>
        <v>0</v>
      </c>
    </row>
    <row r="1558" spans="2:12" ht="15" x14ac:dyDescent="0.25">
      <c r="B1558" s="31" t="s">
        <v>196</v>
      </c>
      <c r="C1558" s="277">
        <f>'2 Income Statement'!$B$19</f>
        <v>0</v>
      </c>
      <c r="D1558" s="143"/>
      <c r="E1558" s="143"/>
      <c r="F1558" s="145"/>
      <c r="G1558" s="143"/>
      <c r="H1558" s="143"/>
      <c r="I1558" s="156"/>
      <c r="J1558" s="92">
        <f t="shared" ref="J1558:J1568" si="232">IF(G1558&gt;0,(D1558*(F1558/G1558)),0)</f>
        <v>0</v>
      </c>
      <c r="K1558" s="98">
        <f>'1 Enterprises'!R$14</f>
        <v>0</v>
      </c>
      <c r="L1558" s="94">
        <f t="shared" ref="L1558:L1568" si="233">IF(K1558&gt;0,((J1558/K1558)*I1558),0)</f>
        <v>0</v>
      </c>
    </row>
    <row r="1559" spans="2:12" ht="15" x14ac:dyDescent="0.25">
      <c r="B1559" s="31" t="s">
        <v>197</v>
      </c>
      <c r="C1559" s="277">
        <f>'2 Income Statement'!$B$20</f>
        <v>0</v>
      </c>
      <c r="D1559" s="143"/>
      <c r="E1559" s="143"/>
      <c r="F1559" s="145"/>
      <c r="G1559" s="143"/>
      <c r="H1559" s="143"/>
      <c r="I1559" s="156"/>
      <c r="J1559" s="92">
        <f t="shared" si="232"/>
        <v>0</v>
      </c>
      <c r="K1559" s="98">
        <f>'1 Enterprises'!S$14</f>
        <v>0</v>
      </c>
      <c r="L1559" s="94">
        <f t="shared" si="233"/>
        <v>0</v>
      </c>
    </row>
    <row r="1560" spans="2:12" ht="15" x14ac:dyDescent="0.25">
      <c r="B1560" s="31" t="s">
        <v>198</v>
      </c>
      <c r="C1560" s="277">
        <f>'2 Income Statement'!$B$21</f>
        <v>0</v>
      </c>
      <c r="D1560" s="143"/>
      <c r="E1560" s="143"/>
      <c r="F1560" s="145"/>
      <c r="G1560" s="143"/>
      <c r="H1560" s="143"/>
      <c r="I1560" s="156"/>
      <c r="J1560" s="92">
        <f t="shared" si="232"/>
        <v>0</v>
      </c>
      <c r="K1560" s="98">
        <f>'1 Enterprises'!T$14</f>
        <v>0</v>
      </c>
      <c r="L1560" s="94">
        <f t="shared" si="233"/>
        <v>0</v>
      </c>
    </row>
    <row r="1561" spans="2:12" ht="15" x14ac:dyDescent="0.25">
      <c r="B1561" s="31" t="s">
        <v>199</v>
      </c>
      <c r="C1561" s="277">
        <f>'2 Income Statement'!$B$22</f>
        <v>0</v>
      </c>
      <c r="D1561" s="143"/>
      <c r="E1561" s="143"/>
      <c r="F1561" s="145"/>
      <c r="G1561" s="143"/>
      <c r="H1561" s="143"/>
      <c r="I1561" s="156"/>
      <c r="J1561" s="92">
        <f t="shared" si="232"/>
        <v>0</v>
      </c>
      <c r="K1561" s="98">
        <f>'1 Enterprises'!U$14</f>
        <v>0</v>
      </c>
      <c r="L1561" s="94">
        <f t="shared" si="233"/>
        <v>0</v>
      </c>
    </row>
    <row r="1562" spans="2:12" ht="15" x14ac:dyDescent="0.25">
      <c r="B1562" s="31" t="s">
        <v>200</v>
      </c>
      <c r="C1562" s="277">
        <f>'2 Income Statement'!$B$23</f>
        <v>0</v>
      </c>
      <c r="D1562" s="143"/>
      <c r="E1562" s="143"/>
      <c r="F1562" s="145"/>
      <c r="G1562" s="143"/>
      <c r="H1562" s="143"/>
      <c r="I1562" s="156"/>
      <c r="J1562" s="92">
        <f t="shared" si="232"/>
        <v>0</v>
      </c>
      <c r="K1562" s="98">
        <f>'1 Enterprises'!V$14</f>
        <v>0</v>
      </c>
      <c r="L1562" s="94">
        <f t="shared" si="233"/>
        <v>0</v>
      </c>
    </row>
    <row r="1563" spans="2:12" ht="15" x14ac:dyDescent="0.25">
      <c r="B1563" s="31" t="s">
        <v>201</v>
      </c>
      <c r="C1563" s="277">
        <f>'2 Income Statement'!$B$24</f>
        <v>0</v>
      </c>
      <c r="D1563" s="143"/>
      <c r="E1563" s="143"/>
      <c r="F1563" s="145"/>
      <c r="G1563" s="143"/>
      <c r="H1563" s="143"/>
      <c r="I1563" s="156"/>
      <c r="J1563" s="92">
        <f t="shared" si="232"/>
        <v>0</v>
      </c>
      <c r="K1563" s="98">
        <f>'1 Enterprises'!W$14</f>
        <v>0</v>
      </c>
      <c r="L1563" s="94">
        <f t="shared" si="233"/>
        <v>0</v>
      </c>
    </row>
    <row r="1564" spans="2:12" ht="15" x14ac:dyDescent="0.25">
      <c r="B1564" s="31" t="s">
        <v>202</v>
      </c>
      <c r="C1564" s="277">
        <f>'2 Income Statement'!$B$25</f>
        <v>0</v>
      </c>
      <c r="D1564" s="143"/>
      <c r="E1564" s="143"/>
      <c r="F1564" s="145"/>
      <c r="G1564" s="143"/>
      <c r="H1564" s="143"/>
      <c r="I1564" s="156"/>
      <c r="J1564" s="92">
        <f t="shared" si="232"/>
        <v>0</v>
      </c>
      <c r="K1564" s="98">
        <f>'1 Enterprises'!X$14</f>
        <v>0</v>
      </c>
      <c r="L1564" s="94">
        <f t="shared" si="233"/>
        <v>0</v>
      </c>
    </row>
    <row r="1565" spans="2:12" ht="15" x14ac:dyDescent="0.25">
      <c r="B1565" s="31" t="s">
        <v>203</v>
      </c>
      <c r="C1565" s="277">
        <f>'2 Income Statement'!$B$26</f>
        <v>0</v>
      </c>
      <c r="D1565" s="143"/>
      <c r="E1565" s="143"/>
      <c r="F1565" s="145"/>
      <c r="G1565" s="143"/>
      <c r="H1565" s="143"/>
      <c r="I1565" s="156"/>
      <c r="J1565" s="92">
        <f t="shared" si="232"/>
        <v>0</v>
      </c>
      <c r="K1565" s="98">
        <f>'1 Enterprises'!Y$14</f>
        <v>0</v>
      </c>
      <c r="L1565" s="94">
        <f t="shared" si="233"/>
        <v>0</v>
      </c>
    </row>
    <row r="1566" spans="2:12" ht="15" x14ac:dyDescent="0.25">
      <c r="B1566" s="31" t="s">
        <v>204</v>
      </c>
      <c r="C1566" s="277">
        <f>'2 Income Statement'!$B$27</f>
        <v>0</v>
      </c>
      <c r="D1566" s="143"/>
      <c r="E1566" s="143"/>
      <c r="F1566" s="145"/>
      <c r="G1566" s="143"/>
      <c r="H1566" s="143"/>
      <c r="I1566" s="156"/>
      <c r="J1566" s="92">
        <f t="shared" si="232"/>
        <v>0</v>
      </c>
      <c r="K1566" s="98">
        <f>'1 Enterprises'!Z$14</f>
        <v>0</v>
      </c>
      <c r="L1566" s="94">
        <f t="shared" si="233"/>
        <v>0</v>
      </c>
    </row>
    <row r="1567" spans="2:12" ht="15" x14ac:dyDescent="0.25">
      <c r="B1567" s="31" t="s">
        <v>205</v>
      </c>
      <c r="C1567" s="277">
        <f>'2 Income Statement'!$B$28</f>
        <v>0</v>
      </c>
      <c r="D1567" s="143"/>
      <c r="E1567" s="143"/>
      <c r="F1567" s="145"/>
      <c r="G1567" s="143"/>
      <c r="H1567" s="143"/>
      <c r="I1567" s="156"/>
      <c r="J1567" s="92">
        <f t="shared" si="232"/>
        <v>0</v>
      </c>
      <c r="K1567" s="98">
        <f>'1 Enterprises'!AA$14</f>
        <v>0</v>
      </c>
      <c r="L1567" s="94">
        <f t="shared" si="233"/>
        <v>0</v>
      </c>
    </row>
    <row r="1568" spans="2:12" ht="15" x14ac:dyDescent="0.25">
      <c r="B1568" s="31" t="s">
        <v>206</v>
      </c>
      <c r="C1568" s="277">
        <f>'2 Income Statement'!$B$29</f>
        <v>0</v>
      </c>
      <c r="D1568" s="143"/>
      <c r="E1568" s="143"/>
      <c r="F1568" s="145"/>
      <c r="G1568" s="143"/>
      <c r="H1568" s="143"/>
      <c r="I1568" s="156"/>
      <c r="J1568" s="92">
        <f t="shared" si="232"/>
        <v>0</v>
      </c>
      <c r="K1568" s="98">
        <f>'1 Enterprises'!AB$14</f>
        <v>0</v>
      </c>
      <c r="L1568" s="94">
        <f t="shared" si="233"/>
        <v>0</v>
      </c>
    </row>
    <row r="1570" spans="2:12" ht="15" x14ac:dyDescent="0.25">
      <c r="C1570" s="285" t="s">
        <v>467</v>
      </c>
      <c r="D1570" s="286"/>
      <c r="E1570" s="286"/>
      <c r="F1570" s="286"/>
      <c r="G1570" s="286"/>
      <c r="H1570" s="286"/>
      <c r="I1570" s="286"/>
      <c r="J1570" s="286"/>
      <c r="K1570" s="286"/>
      <c r="L1570" s="287"/>
    </row>
    <row r="1571" spans="2:12" ht="15" x14ac:dyDescent="0.25">
      <c r="B1571" s="31" t="s">
        <v>62</v>
      </c>
      <c r="C1571" s="91">
        <f>'2 Income Statement'!$B$5</f>
        <v>0</v>
      </c>
      <c r="D1571" s="143"/>
      <c r="E1571" s="143"/>
      <c r="F1571" s="145"/>
      <c r="G1571" s="143"/>
      <c r="H1571" s="143"/>
      <c r="I1571" s="156"/>
      <c r="J1571" s="92">
        <f>IF(G1571&gt;0,(D1571*(F1571/G1571)),0)</f>
        <v>0</v>
      </c>
      <c r="K1571" s="93">
        <f>'1 Enterprises'!D$14</f>
        <v>0</v>
      </c>
      <c r="L1571" s="94">
        <f t="shared" ref="L1571:L1583" si="234">IF(K1571&gt;0,((J1571/K1571)*I1571),0)</f>
        <v>0</v>
      </c>
    </row>
    <row r="1572" spans="2:12" ht="15" x14ac:dyDescent="0.25">
      <c r="B1572" s="31" t="s">
        <v>63</v>
      </c>
      <c r="C1572" s="91">
        <f>'2 Income Statement'!$B$6</f>
        <v>0</v>
      </c>
      <c r="D1572" s="143"/>
      <c r="E1572" s="143"/>
      <c r="F1572" s="145"/>
      <c r="G1572" s="143"/>
      <c r="H1572" s="143"/>
      <c r="I1572" s="156"/>
      <c r="J1572" s="92">
        <f t="shared" ref="J1572:J1583" si="235">IF(G1572&gt;0,(D1572*(F1572/G1572)),0)</f>
        <v>0</v>
      </c>
      <c r="K1572" s="97">
        <f>'1 Enterprises'!E$14</f>
        <v>0</v>
      </c>
      <c r="L1572" s="94">
        <f t="shared" si="234"/>
        <v>0</v>
      </c>
    </row>
    <row r="1573" spans="2:12" ht="15" x14ac:dyDescent="0.25">
      <c r="B1573" s="31" t="s">
        <v>64</v>
      </c>
      <c r="C1573" s="91">
        <f>'2 Income Statement'!$B$7</f>
        <v>0</v>
      </c>
      <c r="D1573" s="143"/>
      <c r="E1573" s="143"/>
      <c r="F1573" s="145"/>
      <c r="G1573" s="143"/>
      <c r="H1573" s="143"/>
      <c r="I1573" s="156"/>
      <c r="J1573" s="92">
        <f t="shared" si="235"/>
        <v>0</v>
      </c>
      <c r="K1573" s="97">
        <f>'1 Enterprises'!F$14</f>
        <v>0</v>
      </c>
      <c r="L1573" s="94">
        <f t="shared" si="234"/>
        <v>0</v>
      </c>
    </row>
    <row r="1574" spans="2:12" ht="15" x14ac:dyDescent="0.25">
      <c r="B1574" s="31" t="s">
        <v>65</v>
      </c>
      <c r="C1574" s="91">
        <f>'2 Income Statement'!$B$8</f>
        <v>0</v>
      </c>
      <c r="D1574" s="143"/>
      <c r="E1574" s="143"/>
      <c r="F1574" s="145"/>
      <c r="G1574" s="143"/>
      <c r="H1574" s="143"/>
      <c r="I1574" s="156"/>
      <c r="J1574" s="92">
        <f t="shared" si="235"/>
        <v>0</v>
      </c>
      <c r="K1574" s="97">
        <f>'1 Enterprises'!G$14</f>
        <v>0</v>
      </c>
      <c r="L1574" s="94">
        <f t="shared" si="234"/>
        <v>0</v>
      </c>
    </row>
    <row r="1575" spans="2:12" ht="15" x14ac:dyDescent="0.25">
      <c r="B1575" s="31" t="s">
        <v>66</v>
      </c>
      <c r="C1575" s="91">
        <f>'2 Income Statement'!$B$9</f>
        <v>0</v>
      </c>
      <c r="D1575" s="143"/>
      <c r="E1575" s="143"/>
      <c r="F1575" s="145"/>
      <c r="G1575" s="143"/>
      <c r="H1575" s="143"/>
      <c r="I1575" s="156"/>
      <c r="J1575" s="92">
        <f t="shared" si="235"/>
        <v>0</v>
      </c>
      <c r="K1575" s="97">
        <f>'1 Enterprises'!H$14</f>
        <v>0</v>
      </c>
      <c r="L1575" s="94">
        <f t="shared" si="234"/>
        <v>0</v>
      </c>
    </row>
    <row r="1576" spans="2:12" ht="15" x14ac:dyDescent="0.25">
      <c r="B1576" s="31" t="s">
        <v>187</v>
      </c>
      <c r="C1576" s="91">
        <f>'2 Income Statement'!$B$10</f>
        <v>0</v>
      </c>
      <c r="D1576" s="143"/>
      <c r="E1576" s="143"/>
      <c r="F1576" s="145"/>
      <c r="G1576" s="143"/>
      <c r="H1576" s="143"/>
      <c r="I1576" s="156"/>
      <c r="J1576" s="92">
        <f t="shared" si="235"/>
        <v>0</v>
      </c>
      <c r="K1576" s="97">
        <f>'1 Enterprises'!I$14</f>
        <v>0</v>
      </c>
      <c r="L1576" s="94">
        <f t="shared" si="234"/>
        <v>0</v>
      </c>
    </row>
    <row r="1577" spans="2:12" ht="15" x14ac:dyDescent="0.25">
      <c r="B1577" s="31" t="s">
        <v>188</v>
      </c>
      <c r="C1577" s="91">
        <f>'2 Income Statement'!$B$11</f>
        <v>0</v>
      </c>
      <c r="D1577" s="143"/>
      <c r="E1577" s="143"/>
      <c r="F1577" s="145"/>
      <c r="G1577" s="143"/>
      <c r="H1577" s="143"/>
      <c r="I1577" s="156"/>
      <c r="J1577" s="92">
        <f t="shared" si="235"/>
        <v>0</v>
      </c>
      <c r="K1577" s="97">
        <f>'1 Enterprises'!J$14</f>
        <v>0</v>
      </c>
      <c r="L1577" s="94">
        <f t="shared" si="234"/>
        <v>0</v>
      </c>
    </row>
    <row r="1578" spans="2:12" ht="15" x14ac:dyDescent="0.25">
      <c r="B1578" s="31" t="s">
        <v>189</v>
      </c>
      <c r="C1578" s="91">
        <f>'2 Income Statement'!$B$12</f>
        <v>0</v>
      </c>
      <c r="D1578" s="143"/>
      <c r="E1578" s="143"/>
      <c r="F1578" s="145"/>
      <c r="G1578" s="143"/>
      <c r="H1578" s="143"/>
      <c r="I1578" s="156"/>
      <c r="J1578" s="92">
        <f t="shared" si="235"/>
        <v>0</v>
      </c>
      <c r="K1578" s="98">
        <f>'1 Enterprises'!K$14</f>
        <v>0</v>
      </c>
      <c r="L1578" s="94">
        <f t="shared" si="234"/>
        <v>0</v>
      </c>
    </row>
    <row r="1579" spans="2:12" ht="15" x14ac:dyDescent="0.25">
      <c r="B1579" s="31" t="s">
        <v>190</v>
      </c>
      <c r="C1579" s="91">
        <f>'2 Income Statement'!$B$13</f>
        <v>0</v>
      </c>
      <c r="D1579" s="143"/>
      <c r="E1579" s="143"/>
      <c r="F1579" s="145"/>
      <c r="G1579" s="143"/>
      <c r="H1579" s="143"/>
      <c r="I1579" s="156"/>
      <c r="J1579" s="92">
        <f t="shared" si="235"/>
        <v>0</v>
      </c>
      <c r="K1579" s="98">
        <f>'1 Enterprises'!L$14</f>
        <v>0</v>
      </c>
      <c r="L1579" s="94">
        <f t="shared" si="234"/>
        <v>0</v>
      </c>
    </row>
    <row r="1580" spans="2:12" ht="15" x14ac:dyDescent="0.25">
      <c r="B1580" s="31" t="s">
        <v>191</v>
      </c>
      <c r="C1580" s="91">
        <f>'2 Income Statement'!$B$14</f>
        <v>0</v>
      </c>
      <c r="D1580" s="143"/>
      <c r="E1580" s="143"/>
      <c r="F1580" s="145"/>
      <c r="G1580" s="143"/>
      <c r="H1580" s="143"/>
      <c r="I1580" s="156"/>
      <c r="J1580" s="92">
        <f t="shared" si="235"/>
        <v>0</v>
      </c>
      <c r="K1580" s="98">
        <f>'1 Enterprises'!M$14</f>
        <v>0</v>
      </c>
      <c r="L1580" s="94">
        <f t="shared" si="234"/>
        <v>0</v>
      </c>
    </row>
    <row r="1581" spans="2:12" ht="15" x14ac:dyDescent="0.25">
      <c r="B1581" s="31" t="s">
        <v>192</v>
      </c>
      <c r="C1581" s="91">
        <f>'2 Income Statement'!$B$15</f>
        <v>0</v>
      </c>
      <c r="D1581" s="143"/>
      <c r="E1581" s="143"/>
      <c r="F1581" s="145"/>
      <c r="G1581" s="143"/>
      <c r="H1581" s="143"/>
      <c r="I1581" s="156"/>
      <c r="J1581" s="92">
        <f t="shared" si="235"/>
        <v>0</v>
      </c>
      <c r="K1581" s="98">
        <f>'1 Enterprises'!N$14</f>
        <v>0</v>
      </c>
      <c r="L1581" s="94">
        <f t="shared" si="234"/>
        <v>0</v>
      </c>
    </row>
    <row r="1582" spans="2:12" ht="15" x14ac:dyDescent="0.25">
      <c r="B1582" s="31" t="s">
        <v>193</v>
      </c>
      <c r="C1582" s="91">
        <f>'2 Income Statement'!$B$16</f>
        <v>0</v>
      </c>
      <c r="D1582" s="143"/>
      <c r="E1582" s="143"/>
      <c r="F1582" s="145"/>
      <c r="G1582" s="143"/>
      <c r="H1582" s="143"/>
      <c r="I1582" s="156"/>
      <c r="J1582" s="92">
        <f t="shared" si="235"/>
        <v>0</v>
      </c>
      <c r="K1582" s="98">
        <f>'1 Enterprises'!O$14</f>
        <v>0</v>
      </c>
      <c r="L1582" s="94">
        <f t="shared" si="234"/>
        <v>0</v>
      </c>
    </row>
    <row r="1583" spans="2:12" ht="15" x14ac:dyDescent="0.25">
      <c r="B1583" s="31" t="s">
        <v>194</v>
      </c>
      <c r="C1583" s="277">
        <f>'2 Income Statement'!$B$17</f>
        <v>0</v>
      </c>
      <c r="D1583" s="143"/>
      <c r="E1583" s="143"/>
      <c r="F1583" s="145"/>
      <c r="G1583" s="143"/>
      <c r="H1583" s="143"/>
      <c r="I1583" s="156"/>
      <c r="J1583" s="92">
        <f t="shared" si="235"/>
        <v>0</v>
      </c>
      <c r="K1583" s="98">
        <f>'1 Enterprises'!P$14</f>
        <v>0</v>
      </c>
      <c r="L1583" s="94">
        <f t="shared" si="234"/>
        <v>0</v>
      </c>
    </row>
    <row r="1584" spans="2:12" ht="15" x14ac:dyDescent="0.25">
      <c r="B1584" s="31" t="s">
        <v>195</v>
      </c>
      <c r="C1584" s="277">
        <f>'2 Income Statement'!$B$18</f>
        <v>0</v>
      </c>
      <c r="D1584" s="143"/>
      <c r="E1584" s="143"/>
      <c r="F1584" s="145"/>
      <c r="G1584" s="143"/>
      <c r="H1584" s="143"/>
      <c r="I1584" s="156"/>
      <c r="J1584" s="92">
        <f>IF(G1584&gt;0,(D1584*(F1584/G1584)),0)</f>
        <v>0</v>
      </c>
      <c r="K1584" s="98">
        <f>'1 Enterprises'!Q$14</f>
        <v>0</v>
      </c>
      <c r="L1584" s="94">
        <f>IF(K1584&gt;0,((J1584/K1584)*I1584),0)</f>
        <v>0</v>
      </c>
    </row>
    <row r="1585" spans="2:12" ht="15" x14ac:dyDescent="0.25">
      <c r="B1585" s="31" t="s">
        <v>196</v>
      </c>
      <c r="C1585" s="277">
        <f>'2 Income Statement'!$B$19</f>
        <v>0</v>
      </c>
      <c r="D1585" s="143"/>
      <c r="E1585" s="143"/>
      <c r="F1585" s="145"/>
      <c r="G1585" s="143"/>
      <c r="H1585" s="143"/>
      <c r="I1585" s="156"/>
      <c r="J1585" s="92">
        <f t="shared" ref="J1585:J1595" si="236">IF(G1585&gt;0,(D1585*(F1585/G1585)),0)</f>
        <v>0</v>
      </c>
      <c r="K1585" s="98">
        <f>'1 Enterprises'!R$14</f>
        <v>0</v>
      </c>
      <c r="L1585" s="94">
        <f t="shared" ref="L1585:L1595" si="237">IF(K1585&gt;0,((J1585/K1585)*I1585),0)</f>
        <v>0</v>
      </c>
    </row>
    <row r="1586" spans="2:12" ht="15" x14ac:dyDescent="0.25">
      <c r="B1586" s="31" t="s">
        <v>197</v>
      </c>
      <c r="C1586" s="277">
        <f>'2 Income Statement'!$B$20</f>
        <v>0</v>
      </c>
      <c r="D1586" s="143"/>
      <c r="E1586" s="143"/>
      <c r="F1586" s="145"/>
      <c r="G1586" s="143"/>
      <c r="H1586" s="143"/>
      <c r="I1586" s="156"/>
      <c r="J1586" s="92">
        <f t="shared" si="236"/>
        <v>0</v>
      </c>
      <c r="K1586" s="98">
        <f>'1 Enterprises'!S$14</f>
        <v>0</v>
      </c>
      <c r="L1586" s="94">
        <f t="shared" si="237"/>
        <v>0</v>
      </c>
    </row>
    <row r="1587" spans="2:12" ht="15" x14ac:dyDescent="0.25">
      <c r="B1587" s="31" t="s">
        <v>198</v>
      </c>
      <c r="C1587" s="277">
        <f>'2 Income Statement'!$B$21</f>
        <v>0</v>
      </c>
      <c r="D1587" s="143"/>
      <c r="E1587" s="143"/>
      <c r="F1587" s="145"/>
      <c r="G1587" s="143"/>
      <c r="H1587" s="143"/>
      <c r="I1587" s="156"/>
      <c r="J1587" s="92">
        <f t="shared" si="236"/>
        <v>0</v>
      </c>
      <c r="K1587" s="98">
        <f>'1 Enterprises'!T$14</f>
        <v>0</v>
      </c>
      <c r="L1587" s="94">
        <f t="shared" si="237"/>
        <v>0</v>
      </c>
    </row>
    <row r="1588" spans="2:12" ht="15" x14ac:dyDescent="0.25">
      <c r="B1588" s="31" t="s">
        <v>199</v>
      </c>
      <c r="C1588" s="277">
        <f>'2 Income Statement'!$B$22</f>
        <v>0</v>
      </c>
      <c r="D1588" s="143"/>
      <c r="E1588" s="143"/>
      <c r="F1588" s="145"/>
      <c r="G1588" s="143"/>
      <c r="H1588" s="143"/>
      <c r="I1588" s="156"/>
      <c r="J1588" s="92">
        <f t="shared" si="236"/>
        <v>0</v>
      </c>
      <c r="K1588" s="98">
        <f>'1 Enterprises'!U$14</f>
        <v>0</v>
      </c>
      <c r="L1588" s="94">
        <f t="shared" si="237"/>
        <v>0</v>
      </c>
    </row>
    <row r="1589" spans="2:12" ht="15" x14ac:dyDescent="0.25">
      <c r="B1589" s="31" t="s">
        <v>200</v>
      </c>
      <c r="C1589" s="277">
        <f>'2 Income Statement'!$B$23</f>
        <v>0</v>
      </c>
      <c r="D1589" s="143"/>
      <c r="E1589" s="143"/>
      <c r="F1589" s="145"/>
      <c r="G1589" s="143"/>
      <c r="H1589" s="143"/>
      <c r="I1589" s="156"/>
      <c r="J1589" s="92">
        <f t="shared" si="236"/>
        <v>0</v>
      </c>
      <c r="K1589" s="98">
        <f>'1 Enterprises'!V$14</f>
        <v>0</v>
      </c>
      <c r="L1589" s="94">
        <f t="shared" si="237"/>
        <v>0</v>
      </c>
    </row>
    <row r="1590" spans="2:12" ht="15" x14ac:dyDescent="0.25">
      <c r="B1590" s="31" t="s">
        <v>201</v>
      </c>
      <c r="C1590" s="277">
        <f>'2 Income Statement'!$B$24</f>
        <v>0</v>
      </c>
      <c r="D1590" s="143"/>
      <c r="E1590" s="143"/>
      <c r="F1590" s="145"/>
      <c r="G1590" s="143"/>
      <c r="H1590" s="143"/>
      <c r="I1590" s="156"/>
      <c r="J1590" s="92">
        <f t="shared" si="236"/>
        <v>0</v>
      </c>
      <c r="K1590" s="98">
        <f>'1 Enterprises'!W$14</f>
        <v>0</v>
      </c>
      <c r="L1590" s="94">
        <f t="shared" si="237"/>
        <v>0</v>
      </c>
    </row>
    <row r="1591" spans="2:12" ht="15" x14ac:dyDescent="0.25">
      <c r="B1591" s="31" t="s">
        <v>202</v>
      </c>
      <c r="C1591" s="277">
        <f>'2 Income Statement'!$B$25</f>
        <v>0</v>
      </c>
      <c r="D1591" s="143"/>
      <c r="E1591" s="143"/>
      <c r="F1591" s="145"/>
      <c r="G1591" s="143"/>
      <c r="H1591" s="143"/>
      <c r="I1591" s="156"/>
      <c r="J1591" s="92">
        <f t="shared" si="236"/>
        <v>0</v>
      </c>
      <c r="K1591" s="98">
        <f>'1 Enterprises'!X$14</f>
        <v>0</v>
      </c>
      <c r="L1591" s="94">
        <f t="shared" si="237"/>
        <v>0</v>
      </c>
    </row>
    <row r="1592" spans="2:12" ht="15" x14ac:dyDescent="0.25">
      <c r="B1592" s="31" t="s">
        <v>203</v>
      </c>
      <c r="C1592" s="277">
        <f>'2 Income Statement'!$B$26</f>
        <v>0</v>
      </c>
      <c r="D1592" s="143"/>
      <c r="E1592" s="143"/>
      <c r="F1592" s="145"/>
      <c r="G1592" s="143"/>
      <c r="H1592" s="143"/>
      <c r="I1592" s="156"/>
      <c r="J1592" s="92">
        <f t="shared" si="236"/>
        <v>0</v>
      </c>
      <c r="K1592" s="98">
        <f>'1 Enterprises'!Y$14</f>
        <v>0</v>
      </c>
      <c r="L1592" s="94">
        <f t="shared" si="237"/>
        <v>0</v>
      </c>
    </row>
    <row r="1593" spans="2:12" ht="15" x14ac:dyDescent="0.25">
      <c r="B1593" s="31" t="s">
        <v>204</v>
      </c>
      <c r="C1593" s="277">
        <f>'2 Income Statement'!$B$27</f>
        <v>0</v>
      </c>
      <c r="D1593" s="143"/>
      <c r="E1593" s="143"/>
      <c r="F1593" s="145"/>
      <c r="G1593" s="143"/>
      <c r="H1593" s="143"/>
      <c r="I1593" s="156"/>
      <c r="J1593" s="92">
        <f t="shared" si="236"/>
        <v>0</v>
      </c>
      <c r="K1593" s="98">
        <f>'1 Enterprises'!Z$14</f>
        <v>0</v>
      </c>
      <c r="L1593" s="94">
        <f t="shared" si="237"/>
        <v>0</v>
      </c>
    </row>
    <row r="1594" spans="2:12" ht="15" x14ac:dyDescent="0.25">
      <c r="B1594" s="31" t="s">
        <v>205</v>
      </c>
      <c r="C1594" s="277">
        <f>'2 Income Statement'!$B$28</f>
        <v>0</v>
      </c>
      <c r="D1594" s="143"/>
      <c r="E1594" s="143"/>
      <c r="F1594" s="145"/>
      <c r="G1594" s="143"/>
      <c r="H1594" s="143"/>
      <c r="I1594" s="156"/>
      <c r="J1594" s="92">
        <f t="shared" si="236"/>
        <v>0</v>
      </c>
      <c r="K1594" s="98">
        <f>'1 Enterprises'!AA$14</f>
        <v>0</v>
      </c>
      <c r="L1594" s="94">
        <f t="shared" si="237"/>
        <v>0</v>
      </c>
    </row>
    <row r="1595" spans="2:12" ht="15" x14ac:dyDescent="0.25">
      <c r="B1595" s="31" t="s">
        <v>206</v>
      </c>
      <c r="C1595" s="277">
        <f>'2 Income Statement'!$B$29</f>
        <v>0</v>
      </c>
      <c r="D1595" s="143"/>
      <c r="E1595" s="143"/>
      <c r="F1595" s="145"/>
      <c r="G1595" s="143"/>
      <c r="H1595" s="143"/>
      <c r="I1595" s="156"/>
      <c r="J1595" s="92">
        <f t="shared" si="236"/>
        <v>0</v>
      </c>
      <c r="K1595" s="98">
        <f>'1 Enterprises'!AB$14</f>
        <v>0</v>
      </c>
      <c r="L1595" s="94">
        <f t="shared" si="237"/>
        <v>0</v>
      </c>
    </row>
    <row r="1597" spans="2:12" ht="15" x14ac:dyDescent="0.25">
      <c r="C1597" s="285" t="s">
        <v>468</v>
      </c>
      <c r="D1597" s="286"/>
      <c r="E1597" s="286"/>
      <c r="F1597" s="286"/>
      <c r="G1597" s="286"/>
      <c r="H1597" s="286"/>
      <c r="I1597" s="286"/>
      <c r="J1597" s="286"/>
      <c r="K1597" s="286"/>
      <c r="L1597" s="287"/>
    </row>
    <row r="1598" spans="2:12" ht="15" x14ac:dyDescent="0.25">
      <c r="B1598" s="31" t="s">
        <v>62</v>
      </c>
      <c r="C1598" s="91">
        <f>'2 Income Statement'!$B$5</f>
        <v>0</v>
      </c>
      <c r="D1598" s="143"/>
      <c r="E1598" s="143"/>
      <c r="F1598" s="145"/>
      <c r="G1598" s="143"/>
      <c r="H1598" s="143"/>
      <c r="I1598" s="156"/>
      <c r="J1598" s="92">
        <f>IF(G1598&gt;0,(D1598*(F1598/G1598)),0)</f>
        <v>0</v>
      </c>
      <c r="K1598" s="93">
        <f>'1 Enterprises'!D$14</f>
        <v>0</v>
      </c>
      <c r="L1598" s="94">
        <f t="shared" ref="L1598:L1610" si="238">IF(K1598&gt;0,((J1598/K1598)*I1598),0)</f>
        <v>0</v>
      </c>
    </row>
    <row r="1599" spans="2:12" ht="15" x14ac:dyDescent="0.25">
      <c r="B1599" s="31" t="s">
        <v>63</v>
      </c>
      <c r="C1599" s="91">
        <f>'2 Income Statement'!$B$6</f>
        <v>0</v>
      </c>
      <c r="D1599" s="143"/>
      <c r="E1599" s="143"/>
      <c r="F1599" s="145"/>
      <c r="G1599" s="143"/>
      <c r="H1599" s="143"/>
      <c r="I1599" s="156"/>
      <c r="J1599" s="92">
        <f t="shared" ref="J1599:J1610" si="239">IF(G1599&gt;0,(D1599*(F1599/G1599)),0)</f>
        <v>0</v>
      </c>
      <c r="K1599" s="97">
        <f>'1 Enterprises'!E$14</f>
        <v>0</v>
      </c>
      <c r="L1599" s="94">
        <f t="shared" si="238"/>
        <v>0</v>
      </c>
    </row>
    <row r="1600" spans="2:12" ht="15" x14ac:dyDescent="0.25">
      <c r="B1600" s="31" t="s">
        <v>64</v>
      </c>
      <c r="C1600" s="91">
        <f>'2 Income Statement'!$B$7</f>
        <v>0</v>
      </c>
      <c r="D1600" s="143"/>
      <c r="E1600" s="143"/>
      <c r="F1600" s="145"/>
      <c r="G1600" s="143"/>
      <c r="H1600" s="143"/>
      <c r="I1600" s="156"/>
      <c r="J1600" s="92">
        <f t="shared" si="239"/>
        <v>0</v>
      </c>
      <c r="K1600" s="97">
        <f>'1 Enterprises'!F$14</f>
        <v>0</v>
      </c>
      <c r="L1600" s="94">
        <f t="shared" si="238"/>
        <v>0</v>
      </c>
    </row>
    <row r="1601" spans="2:12" ht="15" x14ac:dyDescent="0.25">
      <c r="B1601" s="31" t="s">
        <v>65</v>
      </c>
      <c r="C1601" s="91">
        <f>'2 Income Statement'!$B$8</f>
        <v>0</v>
      </c>
      <c r="D1601" s="143"/>
      <c r="E1601" s="143"/>
      <c r="F1601" s="145"/>
      <c r="G1601" s="143"/>
      <c r="H1601" s="143"/>
      <c r="I1601" s="156"/>
      <c r="J1601" s="92">
        <f t="shared" si="239"/>
        <v>0</v>
      </c>
      <c r="K1601" s="97">
        <f>'1 Enterprises'!G$14</f>
        <v>0</v>
      </c>
      <c r="L1601" s="94">
        <f t="shared" si="238"/>
        <v>0</v>
      </c>
    </row>
    <row r="1602" spans="2:12" ht="15" x14ac:dyDescent="0.25">
      <c r="B1602" s="31" t="s">
        <v>66</v>
      </c>
      <c r="C1602" s="91">
        <f>'2 Income Statement'!$B$9</f>
        <v>0</v>
      </c>
      <c r="D1602" s="143"/>
      <c r="E1602" s="143"/>
      <c r="F1602" s="145"/>
      <c r="G1602" s="143"/>
      <c r="H1602" s="143"/>
      <c r="I1602" s="156"/>
      <c r="J1602" s="92">
        <f t="shared" si="239"/>
        <v>0</v>
      </c>
      <c r="K1602" s="97">
        <f>'1 Enterprises'!H$14</f>
        <v>0</v>
      </c>
      <c r="L1602" s="94">
        <f t="shared" si="238"/>
        <v>0</v>
      </c>
    </row>
    <row r="1603" spans="2:12" ht="15" x14ac:dyDescent="0.25">
      <c r="B1603" s="31" t="s">
        <v>187</v>
      </c>
      <c r="C1603" s="91">
        <f>'2 Income Statement'!$B$10</f>
        <v>0</v>
      </c>
      <c r="D1603" s="143"/>
      <c r="E1603" s="143"/>
      <c r="F1603" s="145"/>
      <c r="G1603" s="143"/>
      <c r="H1603" s="143"/>
      <c r="I1603" s="156"/>
      <c r="J1603" s="92">
        <f t="shared" si="239"/>
        <v>0</v>
      </c>
      <c r="K1603" s="97">
        <f>'1 Enterprises'!I$14</f>
        <v>0</v>
      </c>
      <c r="L1603" s="94">
        <f t="shared" si="238"/>
        <v>0</v>
      </c>
    </row>
    <row r="1604" spans="2:12" ht="15" x14ac:dyDescent="0.25">
      <c r="B1604" s="31" t="s">
        <v>188</v>
      </c>
      <c r="C1604" s="91">
        <f>'2 Income Statement'!$B$11</f>
        <v>0</v>
      </c>
      <c r="D1604" s="143"/>
      <c r="E1604" s="143"/>
      <c r="F1604" s="145"/>
      <c r="G1604" s="143"/>
      <c r="H1604" s="143"/>
      <c r="I1604" s="156"/>
      <c r="J1604" s="92">
        <f t="shared" si="239"/>
        <v>0</v>
      </c>
      <c r="K1604" s="97">
        <f>'1 Enterprises'!J$14</f>
        <v>0</v>
      </c>
      <c r="L1604" s="94">
        <f t="shared" si="238"/>
        <v>0</v>
      </c>
    </row>
    <row r="1605" spans="2:12" ht="15" x14ac:dyDescent="0.25">
      <c r="B1605" s="31" t="s">
        <v>189</v>
      </c>
      <c r="C1605" s="91">
        <f>'2 Income Statement'!$B$12</f>
        <v>0</v>
      </c>
      <c r="D1605" s="143"/>
      <c r="E1605" s="143"/>
      <c r="F1605" s="145"/>
      <c r="G1605" s="143"/>
      <c r="H1605" s="143"/>
      <c r="I1605" s="156"/>
      <c r="J1605" s="92">
        <f t="shared" si="239"/>
        <v>0</v>
      </c>
      <c r="K1605" s="98">
        <f>'1 Enterprises'!K$14</f>
        <v>0</v>
      </c>
      <c r="L1605" s="94">
        <f t="shared" si="238"/>
        <v>0</v>
      </c>
    </row>
    <row r="1606" spans="2:12" ht="15" x14ac:dyDescent="0.25">
      <c r="B1606" s="31" t="s">
        <v>190</v>
      </c>
      <c r="C1606" s="91">
        <f>'2 Income Statement'!$B$13</f>
        <v>0</v>
      </c>
      <c r="D1606" s="143"/>
      <c r="E1606" s="143"/>
      <c r="F1606" s="145"/>
      <c r="G1606" s="143"/>
      <c r="H1606" s="143"/>
      <c r="I1606" s="156"/>
      <c r="J1606" s="92">
        <f t="shared" si="239"/>
        <v>0</v>
      </c>
      <c r="K1606" s="98">
        <f>'1 Enterprises'!L$14</f>
        <v>0</v>
      </c>
      <c r="L1606" s="94">
        <f t="shared" si="238"/>
        <v>0</v>
      </c>
    </row>
    <row r="1607" spans="2:12" ht="15" x14ac:dyDescent="0.25">
      <c r="B1607" s="31" t="s">
        <v>191</v>
      </c>
      <c r="C1607" s="91">
        <f>'2 Income Statement'!$B$14</f>
        <v>0</v>
      </c>
      <c r="D1607" s="143"/>
      <c r="E1607" s="143"/>
      <c r="F1607" s="145"/>
      <c r="G1607" s="143"/>
      <c r="H1607" s="143"/>
      <c r="I1607" s="156"/>
      <c r="J1607" s="92">
        <f t="shared" si="239"/>
        <v>0</v>
      </c>
      <c r="K1607" s="98">
        <f>'1 Enterprises'!M$14</f>
        <v>0</v>
      </c>
      <c r="L1607" s="94">
        <f t="shared" si="238"/>
        <v>0</v>
      </c>
    </row>
    <row r="1608" spans="2:12" ht="15" x14ac:dyDescent="0.25">
      <c r="B1608" s="31" t="s">
        <v>192</v>
      </c>
      <c r="C1608" s="91">
        <f>'2 Income Statement'!$B$15</f>
        <v>0</v>
      </c>
      <c r="D1608" s="143"/>
      <c r="E1608" s="143"/>
      <c r="F1608" s="145"/>
      <c r="G1608" s="143"/>
      <c r="H1608" s="143"/>
      <c r="I1608" s="156"/>
      <c r="J1608" s="92">
        <f t="shared" si="239"/>
        <v>0</v>
      </c>
      <c r="K1608" s="98">
        <f>'1 Enterprises'!N$14</f>
        <v>0</v>
      </c>
      <c r="L1608" s="94">
        <f t="shared" si="238"/>
        <v>0</v>
      </c>
    </row>
    <row r="1609" spans="2:12" ht="15" x14ac:dyDescent="0.25">
      <c r="B1609" s="31" t="s">
        <v>193</v>
      </c>
      <c r="C1609" s="91">
        <f>'2 Income Statement'!$B$16</f>
        <v>0</v>
      </c>
      <c r="D1609" s="143"/>
      <c r="E1609" s="143"/>
      <c r="F1609" s="145"/>
      <c r="G1609" s="143"/>
      <c r="H1609" s="143"/>
      <c r="I1609" s="156"/>
      <c r="J1609" s="92">
        <f t="shared" si="239"/>
        <v>0</v>
      </c>
      <c r="K1609" s="98">
        <f>'1 Enterprises'!O$14</f>
        <v>0</v>
      </c>
      <c r="L1609" s="94">
        <f t="shared" si="238"/>
        <v>0</v>
      </c>
    </row>
    <row r="1610" spans="2:12" ht="15" x14ac:dyDescent="0.25">
      <c r="B1610" s="31" t="s">
        <v>194</v>
      </c>
      <c r="C1610" s="277">
        <f>'2 Income Statement'!$B$17</f>
        <v>0</v>
      </c>
      <c r="D1610" s="143"/>
      <c r="E1610" s="143"/>
      <c r="F1610" s="145"/>
      <c r="G1610" s="143"/>
      <c r="H1610" s="143"/>
      <c r="I1610" s="156"/>
      <c r="J1610" s="92">
        <f t="shared" si="239"/>
        <v>0</v>
      </c>
      <c r="K1610" s="98">
        <f>'1 Enterprises'!P$14</f>
        <v>0</v>
      </c>
      <c r="L1610" s="94">
        <f t="shared" si="238"/>
        <v>0</v>
      </c>
    </row>
    <row r="1611" spans="2:12" ht="15" x14ac:dyDescent="0.25">
      <c r="B1611" s="31" t="s">
        <v>195</v>
      </c>
      <c r="C1611" s="277">
        <f>'2 Income Statement'!$B$18</f>
        <v>0</v>
      </c>
      <c r="D1611" s="143"/>
      <c r="E1611" s="143"/>
      <c r="F1611" s="145"/>
      <c r="G1611" s="143"/>
      <c r="H1611" s="143"/>
      <c r="I1611" s="156"/>
      <c r="J1611" s="92">
        <f>IF(G1611&gt;0,(D1611*(F1611/G1611)),0)</f>
        <v>0</v>
      </c>
      <c r="K1611" s="98">
        <f>'1 Enterprises'!Q$14</f>
        <v>0</v>
      </c>
      <c r="L1611" s="94">
        <f>IF(K1611&gt;0,((J1611/K1611)*I1611),0)</f>
        <v>0</v>
      </c>
    </row>
    <row r="1612" spans="2:12" ht="15" x14ac:dyDescent="0.25">
      <c r="B1612" s="31" t="s">
        <v>196</v>
      </c>
      <c r="C1612" s="277">
        <f>'2 Income Statement'!$B$19</f>
        <v>0</v>
      </c>
      <c r="D1612" s="143"/>
      <c r="E1612" s="143"/>
      <c r="F1612" s="145"/>
      <c r="G1612" s="143"/>
      <c r="H1612" s="143"/>
      <c r="I1612" s="156"/>
      <c r="J1612" s="92">
        <f t="shared" ref="J1612:J1622" si="240">IF(G1612&gt;0,(D1612*(F1612/G1612)),0)</f>
        <v>0</v>
      </c>
      <c r="K1612" s="98">
        <f>'1 Enterprises'!R$14</f>
        <v>0</v>
      </c>
      <c r="L1612" s="94">
        <f t="shared" ref="L1612:L1622" si="241">IF(K1612&gt;0,((J1612/K1612)*I1612),0)</f>
        <v>0</v>
      </c>
    </row>
    <row r="1613" spans="2:12" ht="15" x14ac:dyDescent="0.25">
      <c r="B1613" s="31" t="s">
        <v>197</v>
      </c>
      <c r="C1613" s="277">
        <f>'2 Income Statement'!$B$20</f>
        <v>0</v>
      </c>
      <c r="D1613" s="143"/>
      <c r="E1613" s="143"/>
      <c r="F1613" s="145"/>
      <c r="G1613" s="143"/>
      <c r="H1613" s="143"/>
      <c r="I1613" s="156"/>
      <c r="J1613" s="92">
        <f t="shared" si="240"/>
        <v>0</v>
      </c>
      <c r="K1613" s="98">
        <f>'1 Enterprises'!S$14</f>
        <v>0</v>
      </c>
      <c r="L1613" s="94">
        <f t="shared" si="241"/>
        <v>0</v>
      </c>
    </row>
    <row r="1614" spans="2:12" ht="15" x14ac:dyDescent="0.25">
      <c r="B1614" s="31" t="s">
        <v>198</v>
      </c>
      <c r="C1614" s="277">
        <f>'2 Income Statement'!$B$21</f>
        <v>0</v>
      </c>
      <c r="D1614" s="143"/>
      <c r="E1614" s="143"/>
      <c r="F1614" s="145"/>
      <c r="G1614" s="143"/>
      <c r="H1614" s="143"/>
      <c r="I1614" s="156"/>
      <c r="J1614" s="92">
        <f t="shared" si="240"/>
        <v>0</v>
      </c>
      <c r="K1614" s="98">
        <f>'1 Enterprises'!T$14</f>
        <v>0</v>
      </c>
      <c r="L1614" s="94">
        <f t="shared" si="241"/>
        <v>0</v>
      </c>
    </row>
    <row r="1615" spans="2:12" ht="15" x14ac:dyDescent="0.25">
      <c r="B1615" s="31" t="s">
        <v>199</v>
      </c>
      <c r="C1615" s="277">
        <f>'2 Income Statement'!$B$22</f>
        <v>0</v>
      </c>
      <c r="D1615" s="143"/>
      <c r="E1615" s="143"/>
      <c r="F1615" s="145"/>
      <c r="G1615" s="143"/>
      <c r="H1615" s="143"/>
      <c r="I1615" s="156"/>
      <c r="J1615" s="92">
        <f t="shared" si="240"/>
        <v>0</v>
      </c>
      <c r="K1615" s="98">
        <f>'1 Enterprises'!U$14</f>
        <v>0</v>
      </c>
      <c r="L1615" s="94">
        <f t="shared" si="241"/>
        <v>0</v>
      </c>
    </row>
    <row r="1616" spans="2:12" ht="15" x14ac:dyDescent="0.25">
      <c r="B1616" s="31" t="s">
        <v>200</v>
      </c>
      <c r="C1616" s="277">
        <f>'2 Income Statement'!$B$23</f>
        <v>0</v>
      </c>
      <c r="D1616" s="143"/>
      <c r="E1616" s="143"/>
      <c r="F1616" s="145"/>
      <c r="G1616" s="143"/>
      <c r="H1616" s="143"/>
      <c r="I1616" s="156"/>
      <c r="J1616" s="92">
        <f t="shared" si="240"/>
        <v>0</v>
      </c>
      <c r="K1616" s="98">
        <f>'1 Enterprises'!V$14</f>
        <v>0</v>
      </c>
      <c r="L1616" s="94">
        <f t="shared" si="241"/>
        <v>0</v>
      </c>
    </row>
    <row r="1617" spans="2:12" ht="15" x14ac:dyDescent="0.25">
      <c r="B1617" s="31" t="s">
        <v>201</v>
      </c>
      <c r="C1617" s="277">
        <f>'2 Income Statement'!$B$24</f>
        <v>0</v>
      </c>
      <c r="D1617" s="143"/>
      <c r="E1617" s="143"/>
      <c r="F1617" s="145"/>
      <c r="G1617" s="143"/>
      <c r="H1617" s="143"/>
      <c r="I1617" s="156"/>
      <c r="J1617" s="92">
        <f t="shared" si="240"/>
        <v>0</v>
      </c>
      <c r="K1617" s="98">
        <f>'1 Enterprises'!W$14</f>
        <v>0</v>
      </c>
      <c r="L1617" s="94">
        <f t="shared" si="241"/>
        <v>0</v>
      </c>
    </row>
    <row r="1618" spans="2:12" ht="15" x14ac:dyDescent="0.25">
      <c r="B1618" s="31" t="s">
        <v>202</v>
      </c>
      <c r="C1618" s="277">
        <f>'2 Income Statement'!$B$25</f>
        <v>0</v>
      </c>
      <c r="D1618" s="143"/>
      <c r="E1618" s="143"/>
      <c r="F1618" s="145"/>
      <c r="G1618" s="143"/>
      <c r="H1618" s="143"/>
      <c r="I1618" s="156"/>
      <c r="J1618" s="92">
        <f t="shared" si="240"/>
        <v>0</v>
      </c>
      <c r="K1618" s="98">
        <f>'1 Enterprises'!X$14</f>
        <v>0</v>
      </c>
      <c r="L1618" s="94">
        <f t="shared" si="241"/>
        <v>0</v>
      </c>
    </row>
    <row r="1619" spans="2:12" ht="15" x14ac:dyDescent="0.25">
      <c r="B1619" s="31" t="s">
        <v>203</v>
      </c>
      <c r="C1619" s="277">
        <f>'2 Income Statement'!$B$26</f>
        <v>0</v>
      </c>
      <c r="D1619" s="143"/>
      <c r="E1619" s="143"/>
      <c r="F1619" s="145"/>
      <c r="G1619" s="143"/>
      <c r="H1619" s="143"/>
      <c r="I1619" s="156"/>
      <c r="J1619" s="92">
        <f t="shared" si="240"/>
        <v>0</v>
      </c>
      <c r="K1619" s="98">
        <f>'1 Enterprises'!Y$14</f>
        <v>0</v>
      </c>
      <c r="L1619" s="94">
        <f t="shared" si="241"/>
        <v>0</v>
      </c>
    </row>
    <row r="1620" spans="2:12" ht="15" x14ac:dyDescent="0.25">
      <c r="B1620" s="31" t="s">
        <v>204</v>
      </c>
      <c r="C1620" s="277">
        <f>'2 Income Statement'!$B$27</f>
        <v>0</v>
      </c>
      <c r="D1620" s="143"/>
      <c r="E1620" s="143"/>
      <c r="F1620" s="145"/>
      <c r="G1620" s="143"/>
      <c r="H1620" s="143"/>
      <c r="I1620" s="156"/>
      <c r="J1620" s="92">
        <f t="shared" si="240"/>
        <v>0</v>
      </c>
      <c r="K1620" s="98">
        <f>'1 Enterprises'!Z$14</f>
        <v>0</v>
      </c>
      <c r="L1620" s="94">
        <f t="shared" si="241"/>
        <v>0</v>
      </c>
    </row>
    <row r="1621" spans="2:12" ht="15" x14ac:dyDescent="0.25">
      <c r="B1621" s="31" t="s">
        <v>205</v>
      </c>
      <c r="C1621" s="277">
        <f>'2 Income Statement'!$B$28</f>
        <v>0</v>
      </c>
      <c r="D1621" s="143"/>
      <c r="E1621" s="143"/>
      <c r="F1621" s="145"/>
      <c r="G1621" s="143"/>
      <c r="H1621" s="143"/>
      <c r="I1621" s="156"/>
      <c r="J1621" s="92">
        <f t="shared" si="240"/>
        <v>0</v>
      </c>
      <c r="K1621" s="98">
        <f>'1 Enterprises'!AA$14</f>
        <v>0</v>
      </c>
      <c r="L1621" s="94">
        <f t="shared" si="241"/>
        <v>0</v>
      </c>
    </row>
    <row r="1622" spans="2:12" ht="15" x14ac:dyDescent="0.25">
      <c r="B1622" s="31" t="s">
        <v>206</v>
      </c>
      <c r="C1622" s="277">
        <f>'2 Income Statement'!$B$29</f>
        <v>0</v>
      </c>
      <c r="D1622" s="143"/>
      <c r="E1622" s="143"/>
      <c r="F1622" s="145"/>
      <c r="G1622" s="143"/>
      <c r="H1622" s="143"/>
      <c r="I1622" s="156"/>
      <c r="J1622" s="92">
        <f t="shared" si="240"/>
        <v>0</v>
      </c>
      <c r="K1622" s="98">
        <f>'1 Enterprises'!AB$14</f>
        <v>0</v>
      </c>
      <c r="L1622" s="94">
        <f t="shared" si="241"/>
        <v>0</v>
      </c>
    </row>
  </sheetData>
  <sheetProtection sheet="1" objects="1" scenarios="1"/>
  <mergeCells count="61">
    <mergeCell ref="N3:O4"/>
    <mergeCell ref="C220:L220"/>
    <mergeCell ref="C4:L4"/>
    <mergeCell ref="C31:L31"/>
    <mergeCell ref="C274:L274"/>
    <mergeCell ref="C247:L247"/>
    <mergeCell ref="C112:L112"/>
    <mergeCell ref="C139:L139"/>
    <mergeCell ref="C166:L166"/>
    <mergeCell ref="C193:L193"/>
    <mergeCell ref="C58:L58"/>
    <mergeCell ref="C85:L85"/>
    <mergeCell ref="C301:L301"/>
    <mergeCell ref="C328:L328"/>
    <mergeCell ref="C355:L355"/>
    <mergeCell ref="C382:L382"/>
    <mergeCell ref="C409:L409"/>
    <mergeCell ref="C436:L436"/>
    <mergeCell ref="C463:L463"/>
    <mergeCell ref="C490:L490"/>
    <mergeCell ref="C517:L517"/>
    <mergeCell ref="C544:L544"/>
    <mergeCell ref="C571:L571"/>
    <mergeCell ref="C598:L598"/>
    <mergeCell ref="C625:L625"/>
    <mergeCell ref="C652:L652"/>
    <mergeCell ref="C679:L679"/>
    <mergeCell ref="C706:L706"/>
    <mergeCell ref="C733:L733"/>
    <mergeCell ref="C760:L760"/>
    <mergeCell ref="C787:L787"/>
    <mergeCell ref="C814:L814"/>
    <mergeCell ref="C841:L841"/>
    <mergeCell ref="C868:L868"/>
    <mergeCell ref="C895:L895"/>
    <mergeCell ref="C922:L922"/>
    <mergeCell ref="C949:L949"/>
    <mergeCell ref="C976:L976"/>
    <mergeCell ref="C1003:L1003"/>
    <mergeCell ref="C1030:L1030"/>
    <mergeCell ref="C1057:L1057"/>
    <mergeCell ref="C1084:L1084"/>
    <mergeCell ref="C1111:L1111"/>
    <mergeCell ref="C1138:L1138"/>
    <mergeCell ref="C1165:L1165"/>
    <mergeCell ref="C1192:L1192"/>
    <mergeCell ref="C1219:L1219"/>
    <mergeCell ref="C1246:L1246"/>
    <mergeCell ref="C1273:L1273"/>
    <mergeCell ref="C1300:L1300"/>
    <mergeCell ref="C1327:L1327"/>
    <mergeCell ref="C1354:L1354"/>
    <mergeCell ref="C1543:L1543"/>
    <mergeCell ref="C1570:L1570"/>
    <mergeCell ref="C1597:L1597"/>
    <mergeCell ref="C1381:L1381"/>
    <mergeCell ref="C1408:L1408"/>
    <mergeCell ref="C1435:L1435"/>
    <mergeCell ref="C1462:L1462"/>
    <mergeCell ref="C1489:L1489"/>
    <mergeCell ref="C1516:L1516"/>
  </mergeCells>
  <phoneticPr fontId="16" type="noConversion"/>
  <pageMargins left="0.75" right="0.75" top="1" bottom="1" header="0.5" footer="0.5"/>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29"/>
  <sheetViews>
    <sheetView workbookViewId="0">
      <pane xSplit="3" ySplit="2" topLeftCell="D3" activePane="bottomRight" state="frozen"/>
      <selection pane="topRight" activeCell="D1" sqref="D1"/>
      <selection pane="bottomLeft" activeCell="A3" sqref="A3"/>
      <selection pane="bottomRight" activeCell="C5" sqref="C5"/>
    </sheetView>
  </sheetViews>
  <sheetFormatPr defaultColWidth="9.140625" defaultRowHeight="12.75" x14ac:dyDescent="0.2"/>
  <cols>
    <col min="1" max="1" width="2.28515625" style="23" customWidth="1"/>
    <col min="2" max="2" width="6" style="23" customWidth="1"/>
    <col min="3" max="3" width="13.85546875" style="79" customWidth="1"/>
    <col min="4" max="4" width="11.7109375" style="23" customWidth="1"/>
    <col min="5" max="8" width="14.42578125" style="23" customWidth="1"/>
    <col min="9" max="9" width="12.42578125" style="266" customWidth="1"/>
    <col min="10" max="10" width="13.140625" style="23" customWidth="1"/>
    <col min="11" max="11" width="14.28515625" style="23" bestFit="1" customWidth="1"/>
    <col min="12" max="16384" width="9.140625" style="23"/>
  </cols>
  <sheetData>
    <row r="1" spans="2:14" ht="39.75" customHeight="1" x14ac:dyDescent="0.25">
      <c r="B1" s="292" t="s">
        <v>111</v>
      </c>
      <c r="C1" s="293"/>
      <c r="D1" s="293"/>
      <c r="E1" s="293"/>
      <c r="F1" s="293"/>
      <c r="G1" s="293"/>
      <c r="H1" s="293"/>
      <c r="I1" s="293"/>
      <c r="J1" s="293"/>
      <c r="K1" s="293"/>
      <c r="L1" s="175"/>
      <c r="M1" s="175"/>
      <c r="N1" s="175"/>
    </row>
    <row r="2" spans="2:14" ht="51.75" thickBot="1" x14ac:dyDescent="0.25">
      <c r="C2" s="78" t="s">
        <v>373</v>
      </c>
      <c r="D2" s="78" t="s">
        <v>280</v>
      </c>
      <c r="E2" s="78" t="s">
        <v>281</v>
      </c>
      <c r="F2" s="78" t="s">
        <v>382</v>
      </c>
      <c r="G2" s="78" t="s">
        <v>383</v>
      </c>
      <c r="H2" s="78" t="s">
        <v>384</v>
      </c>
      <c r="I2" s="263" t="s">
        <v>376</v>
      </c>
      <c r="J2" s="129"/>
    </row>
    <row r="3" spans="2:14" ht="15" x14ac:dyDescent="0.25">
      <c r="B3" s="23" t="s">
        <v>62</v>
      </c>
      <c r="C3" s="194">
        <f>'2 Income Statement'!B5</f>
        <v>0</v>
      </c>
      <c r="D3" s="148"/>
      <c r="E3" s="153"/>
      <c r="F3" s="267"/>
      <c r="G3" s="267"/>
      <c r="H3" s="264">
        <f>F3*G3</f>
        <v>0</v>
      </c>
      <c r="I3" s="264">
        <f>D3*(E3+H3)</f>
        <v>0</v>
      </c>
      <c r="K3" s="127"/>
      <c r="L3" s="80"/>
    </row>
    <row r="4" spans="2:14" ht="15" x14ac:dyDescent="0.25">
      <c r="B4" s="23" t="s">
        <v>63</v>
      </c>
      <c r="C4" s="195">
        <f>'2 Income Statement'!B6</f>
        <v>0</v>
      </c>
      <c r="D4" s="148"/>
      <c r="E4" s="153"/>
      <c r="F4" s="267"/>
      <c r="G4" s="267"/>
      <c r="H4" s="264">
        <f t="shared" ref="H4:H27" si="0">F4*G4</f>
        <v>0</v>
      </c>
      <c r="I4" s="264">
        <f t="shared" ref="I4:I27" si="1">D4*(E4+H4)</f>
        <v>0</v>
      </c>
      <c r="K4" s="80"/>
    </row>
    <row r="5" spans="2:14" ht="15" x14ac:dyDescent="0.25">
      <c r="B5" s="23" t="s">
        <v>64</v>
      </c>
      <c r="C5" s="194">
        <f>'2 Income Statement'!B7</f>
        <v>0</v>
      </c>
      <c r="D5" s="148"/>
      <c r="E5" s="153"/>
      <c r="F5" s="267"/>
      <c r="G5" s="267"/>
      <c r="H5" s="264">
        <f t="shared" si="0"/>
        <v>0</v>
      </c>
      <c r="I5" s="264">
        <f t="shared" si="1"/>
        <v>0</v>
      </c>
      <c r="K5" s="80"/>
    </row>
    <row r="6" spans="2:14" ht="15" x14ac:dyDescent="0.25">
      <c r="B6" s="23" t="s">
        <v>65</v>
      </c>
      <c r="C6" s="195">
        <f>'2 Income Statement'!B8</f>
        <v>0</v>
      </c>
      <c r="D6" s="148"/>
      <c r="E6" s="153"/>
      <c r="F6" s="267"/>
      <c r="G6" s="267"/>
      <c r="H6" s="264">
        <f t="shared" si="0"/>
        <v>0</v>
      </c>
      <c r="I6" s="264">
        <f t="shared" si="1"/>
        <v>0</v>
      </c>
      <c r="K6" s="127"/>
    </row>
    <row r="7" spans="2:14" ht="15" x14ac:dyDescent="0.25">
      <c r="B7" s="23" t="s">
        <v>66</v>
      </c>
      <c r="C7" s="194">
        <f>'2 Income Statement'!B9</f>
        <v>0</v>
      </c>
      <c r="D7" s="148"/>
      <c r="E7" s="153"/>
      <c r="F7" s="267"/>
      <c r="G7" s="267"/>
      <c r="H7" s="264">
        <f t="shared" si="0"/>
        <v>0</v>
      </c>
      <c r="I7" s="264">
        <f t="shared" si="1"/>
        <v>0</v>
      </c>
    </row>
    <row r="8" spans="2:14" ht="15" x14ac:dyDescent="0.25">
      <c r="B8" s="23" t="s">
        <v>187</v>
      </c>
      <c r="C8" s="195">
        <f>'2 Income Statement'!B10</f>
        <v>0</v>
      </c>
      <c r="D8" s="148"/>
      <c r="E8" s="153"/>
      <c r="F8" s="267"/>
      <c r="G8" s="267"/>
      <c r="H8" s="264">
        <f t="shared" si="0"/>
        <v>0</v>
      </c>
      <c r="I8" s="264">
        <f t="shared" si="1"/>
        <v>0</v>
      </c>
    </row>
    <row r="9" spans="2:14" ht="15" x14ac:dyDescent="0.25">
      <c r="B9" s="23" t="s">
        <v>188</v>
      </c>
      <c r="C9" s="194">
        <f>'2 Income Statement'!B11</f>
        <v>0</v>
      </c>
      <c r="D9" s="148"/>
      <c r="E9" s="153"/>
      <c r="F9" s="267"/>
      <c r="G9" s="267"/>
      <c r="H9" s="264">
        <f t="shared" si="0"/>
        <v>0</v>
      </c>
      <c r="I9" s="264">
        <f t="shared" si="1"/>
        <v>0</v>
      </c>
    </row>
    <row r="10" spans="2:14" ht="15" x14ac:dyDescent="0.25">
      <c r="B10" s="23" t="s">
        <v>189</v>
      </c>
      <c r="C10" s="194">
        <f>'2 Income Statement'!B12</f>
        <v>0</v>
      </c>
      <c r="D10" s="148"/>
      <c r="E10" s="153"/>
      <c r="F10" s="267"/>
      <c r="G10" s="267"/>
      <c r="H10" s="264">
        <f t="shared" si="0"/>
        <v>0</v>
      </c>
      <c r="I10" s="264">
        <f t="shared" si="1"/>
        <v>0</v>
      </c>
    </row>
    <row r="11" spans="2:14" ht="15" x14ac:dyDescent="0.25">
      <c r="B11" s="23" t="s">
        <v>190</v>
      </c>
      <c r="C11" s="194">
        <f>'2 Income Statement'!B13</f>
        <v>0</v>
      </c>
      <c r="D11" s="148"/>
      <c r="E11" s="153"/>
      <c r="F11" s="267"/>
      <c r="G11" s="267"/>
      <c r="H11" s="264">
        <f t="shared" si="0"/>
        <v>0</v>
      </c>
      <c r="I11" s="264">
        <f t="shared" si="1"/>
        <v>0</v>
      </c>
    </row>
    <row r="12" spans="2:14" ht="15" x14ac:dyDescent="0.25">
      <c r="B12" s="23" t="s">
        <v>191</v>
      </c>
      <c r="C12" s="194">
        <f>'2 Income Statement'!B14</f>
        <v>0</v>
      </c>
      <c r="D12" s="148"/>
      <c r="E12" s="153"/>
      <c r="F12" s="267"/>
      <c r="G12" s="267"/>
      <c r="H12" s="264">
        <f t="shared" si="0"/>
        <v>0</v>
      </c>
      <c r="I12" s="264">
        <f t="shared" si="1"/>
        <v>0</v>
      </c>
    </row>
    <row r="13" spans="2:14" ht="15" x14ac:dyDescent="0.25">
      <c r="B13" s="23" t="s">
        <v>192</v>
      </c>
      <c r="C13" s="194">
        <f>'2 Income Statement'!B15</f>
        <v>0</v>
      </c>
      <c r="D13" s="148"/>
      <c r="E13" s="153"/>
      <c r="F13" s="267"/>
      <c r="G13" s="267"/>
      <c r="H13" s="264">
        <f t="shared" si="0"/>
        <v>0</v>
      </c>
      <c r="I13" s="264">
        <f t="shared" si="1"/>
        <v>0</v>
      </c>
    </row>
    <row r="14" spans="2:14" ht="15" x14ac:dyDescent="0.25">
      <c r="B14" s="23" t="s">
        <v>193</v>
      </c>
      <c r="C14" s="194">
        <f>'2 Income Statement'!B16</f>
        <v>0</v>
      </c>
      <c r="D14" s="148"/>
      <c r="E14" s="153"/>
      <c r="F14" s="267"/>
      <c r="G14" s="267"/>
      <c r="H14" s="264">
        <f t="shared" si="0"/>
        <v>0</v>
      </c>
      <c r="I14" s="264">
        <f t="shared" si="1"/>
        <v>0</v>
      </c>
    </row>
    <row r="15" spans="2:14" ht="15" x14ac:dyDescent="0.25">
      <c r="B15" s="23" t="s">
        <v>194</v>
      </c>
      <c r="C15" s="194">
        <f>'2 Income Statement'!B17</f>
        <v>0</v>
      </c>
      <c r="D15" s="148"/>
      <c r="E15" s="153"/>
      <c r="F15" s="267"/>
      <c r="G15" s="267"/>
      <c r="H15" s="264">
        <f t="shared" si="0"/>
        <v>0</v>
      </c>
      <c r="I15" s="264">
        <f t="shared" si="1"/>
        <v>0</v>
      </c>
    </row>
    <row r="16" spans="2:14" ht="15" x14ac:dyDescent="0.25">
      <c r="B16" s="23" t="s">
        <v>195</v>
      </c>
      <c r="C16" s="194">
        <f>'2 Income Statement'!B18</f>
        <v>0</v>
      </c>
      <c r="D16" s="148"/>
      <c r="E16" s="153"/>
      <c r="F16" s="267"/>
      <c r="G16" s="267"/>
      <c r="H16" s="264">
        <f t="shared" si="0"/>
        <v>0</v>
      </c>
      <c r="I16" s="264">
        <f t="shared" si="1"/>
        <v>0</v>
      </c>
    </row>
    <row r="17" spans="2:9" ht="15" x14ac:dyDescent="0.25">
      <c r="B17" s="23" t="s">
        <v>196</v>
      </c>
      <c r="C17" s="194">
        <f>'2 Income Statement'!B19</f>
        <v>0</v>
      </c>
      <c r="D17" s="148"/>
      <c r="E17" s="153"/>
      <c r="F17" s="267"/>
      <c r="G17" s="267"/>
      <c r="H17" s="264">
        <f t="shared" si="0"/>
        <v>0</v>
      </c>
      <c r="I17" s="264">
        <f t="shared" si="1"/>
        <v>0</v>
      </c>
    </row>
    <row r="18" spans="2:9" ht="15" x14ac:dyDescent="0.25">
      <c r="B18" s="23" t="s">
        <v>197</v>
      </c>
      <c r="C18" s="194">
        <f>'2 Income Statement'!B20</f>
        <v>0</v>
      </c>
      <c r="D18" s="148"/>
      <c r="E18" s="153"/>
      <c r="F18" s="267"/>
      <c r="G18" s="267"/>
      <c r="H18" s="264">
        <f t="shared" si="0"/>
        <v>0</v>
      </c>
      <c r="I18" s="264">
        <f t="shared" si="1"/>
        <v>0</v>
      </c>
    </row>
    <row r="19" spans="2:9" ht="15" x14ac:dyDescent="0.25">
      <c r="B19" s="23" t="s">
        <v>198</v>
      </c>
      <c r="C19" s="194">
        <f>'2 Income Statement'!B21</f>
        <v>0</v>
      </c>
      <c r="D19" s="148"/>
      <c r="E19" s="153"/>
      <c r="F19" s="267"/>
      <c r="G19" s="267"/>
      <c r="H19" s="264">
        <f t="shared" si="0"/>
        <v>0</v>
      </c>
      <c r="I19" s="264">
        <f t="shared" si="1"/>
        <v>0</v>
      </c>
    </row>
    <row r="20" spans="2:9" ht="15" x14ac:dyDescent="0.25">
      <c r="B20" s="23" t="s">
        <v>199</v>
      </c>
      <c r="C20" s="194">
        <f>'2 Income Statement'!B22</f>
        <v>0</v>
      </c>
      <c r="D20" s="148"/>
      <c r="E20" s="153"/>
      <c r="F20" s="267"/>
      <c r="G20" s="267"/>
      <c r="H20" s="264">
        <f t="shared" si="0"/>
        <v>0</v>
      </c>
      <c r="I20" s="264">
        <f t="shared" si="1"/>
        <v>0</v>
      </c>
    </row>
    <row r="21" spans="2:9" ht="15" x14ac:dyDescent="0.25">
      <c r="B21" s="23" t="s">
        <v>200</v>
      </c>
      <c r="C21" s="194">
        <f>'2 Income Statement'!B23</f>
        <v>0</v>
      </c>
      <c r="D21" s="148"/>
      <c r="E21" s="153"/>
      <c r="F21" s="267"/>
      <c r="G21" s="267"/>
      <c r="H21" s="264">
        <f t="shared" si="0"/>
        <v>0</v>
      </c>
      <c r="I21" s="264">
        <f t="shared" si="1"/>
        <v>0</v>
      </c>
    </row>
    <row r="22" spans="2:9" ht="15" x14ac:dyDescent="0.25">
      <c r="B22" s="23" t="s">
        <v>201</v>
      </c>
      <c r="C22" s="194">
        <f>'2 Income Statement'!B24</f>
        <v>0</v>
      </c>
      <c r="D22" s="148"/>
      <c r="E22" s="153"/>
      <c r="F22" s="267"/>
      <c r="G22" s="267"/>
      <c r="H22" s="264">
        <f t="shared" si="0"/>
        <v>0</v>
      </c>
      <c r="I22" s="264">
        <f t="shared" si="1"/>
        <v>0</v>
      </c>
    </row>
    <row r="23" spans="2:9" ht="15" x14ac:dyDescent="0.25">
      <c r="B23" s="23" t="s">
        <v>202</v>
      </c>
      <c r="C23" s="194">
        <f>'2 Income Statement'!B25</f>
        <v>0</v>
      </c>
      <c r="D23" s="148"/>
      <c r="E23" s="153"/>
      <c r="F23" s="267"/>
      <c r="G23" s="267"/>
      <c r="H23" s="264">
        <f t="shared" si="0"/>
        <v>0</v>
      </c>
      <c r="I23" s="264">
        <f t="shared" si="1"/>
        <v>0</v>
      </c>
    </row>
    <row r="24" spans="2:9" ht="15" x14ac:dyDescent="0.25">
      <c r="B24" s="23" t="s">
        <v>203</v>
      </c>
      <c r="C24" s="194">
        <f>'2 Income Statement'!B26</f>
        <v>0</v>
      </c>
      <c r="D24" s="148"/>
      <c r="E24" s="153"/>
      <c r="F24" s="267"/>
      <c r="G24" s="267"/>
      <c r="H24" s="264">
        <f t="shared" si="0"/>
        <v>0</v>
      </c>
      <c r="I24" s="264">
        <f t="shared" si="1"/>
        <v>0</v>
      </c>
    </row>
    <row r="25" spans="2:9" ht="15" x14ac:dyDescent="0.25">
      <c r="B25" s="23" t="s">
        <v>204</v>
      </c>
      <c r="C25" s="194">
        <f>'2 Income Statement'!B27</f>
        <v>0</v>
      </c>
      <c r="D25" s="148"/>
      <c r="E25" s="153"/>
      <c r="F25" s="267"/>
      <c r="G25" s="267"/>
      <c r="H25" s="264">
        <f t="shared" si="0"/>
        <v>0</v>
      </c>
      <c r="I25" s="264">
        <f t="shared" si="1"/>
        <v>0</v>
      </c>
    </row>
    <row r="26" spans="2:9" ht="15" x14ac:dyDescent="0.25">
      <c r="B26" s="23" t="s">
        <v>205</v>
      </c>
      <c r="C26" s="194">
        <f>'2 Income Statement'!B28</f>
        <v>0</v>
      </c>
      <c r="D26" s="148"/>
      <c r="E26" s="153"/>
      <c r="F26" s="267"/>
      <c r="G26" s="267"/>
      <c r="H26" s="264">
        <f t="shared" si="0"/>
        <v>0</v>
      </c>
      <c r="I26" s="264">
        <f t="shared" si="1"/>
        <v>0</v>
      </c>
    </row>
    <row r="27" spans="2:9" ht="15" x14ac:dyDescent="0.25">
      <c r="B27" s="23" t="s">
        <v>206</v>
      </c>
      <c r="C27" s="194">
        <f>'2 Income Statement'!B29</f>
        <v>0</v>
      </c>
      <c r="D27" s="148"/>
      <c r="E27" s="153"/>
      <c r="F27" s="267"/>
      <c r="G27" s="267"/>
      <c r="H27" s="264">
        <f t="shared" si="0"/>
        <v>0</v>
      </c>
      <c r="I27" s="264">
        <f t="shared" si="1"/>
        <v>0</v>
      </c>
    </row>
    <row r="29" spans="2:9" s="79" customFormat="1" x14ac:dyDescent="0.2">
      <c r="C29" s="203" t="s">
        <v>362</v>
      </c>
      <c r="D29" s="203"/>
      <c r="E29" s="203"/>
      <c r="F29" s="203"/>
      <c r="G29" s="203"/>
      <c r="H29" s="203"/>
      <c r="I29" s="265"/>
    </row>
  </sheetData>
  <sheetProtection sheet="1" objects="1" scenarios="1"/>
  <mergeCells count="1">
    <mergeCell ref="B1:K1"/>
  </mergeCells>
  <phoneticPr fontId="16" type="noConversion"/>
  <pageMargins left="0.75" right="0.75" top="1" bottom="1" header="0.5" footer="0.5"/>
  <pageSetup orientation="portrait"/>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27"/>
  <sheetViews>
    <sheetView zoomScale="125" zoomScaleNormal="125" zoomScalePageLayoutView="125" workbookViewId="0">
      <pane xSplit="3" ySplit="2" topLeftCell="D3" activePane="bottomRight" state="frozen"/>
      <selection pane="topRight" activeCell="D1" sqref="D1"/>
      <selection pane="bottomLeft" activeCell="A3" sqref="A3"/>
      <selection pane="bottomRight" activeCell="I7" sqref="I7"/>
    </sheetView>
  </sheetViews>
  <sheetFormatPr defaultColWidth="8.85546875" defaultRowHeight="12.75" x14ac:dyDescent="0.2"/>
  <cols>
    <col min="1" max="1" width="2.28515625" customWidth="1"/>
    <col min="3" max="3" width="22.42578125" style="41" customWidth="1"/>
    <col min="4" max="4" width="10.42578125" style="177" customWidth="1"/>
    <col min="5" max="5" width="16.7109375" style="41" customWidth="1"/>
    <col min="6" max="7" width="10.7109375" customWidth="1"/>
    <col min="8" max="8" width="11.28515625" customWidth="1"/>
    <col min="9" max="9" width="18.28515625" customWidth="1"/>
    <col min="10" max="10" width="13.140625" customWidth="1"/>
    <col min="11" max="11" width="10.28515625" customWidth="1"/>
  </cols>
  <sheetData>
    <row r="1" spans="2:15" ht="18" customHeight="1" x14ac:dyDescent="0.25">
      <c r="B1" s="173" t="s">
        <v>53</v>
      </c>
      <c r="C1" s="172"/>
      <c r="D1" s="174"/>
      <c r="E1" s="174"/>
      <c r="F1" s="174"/>
      <c r="G1" s="174"/>
      <c r="H1" s="174"/>
      <c r="I1" s="174"/>
      <c r="K1" s="134"/>
      <c r="L1" s="134"/>
      <c r="M1" s="134"/>
      <c r="N1" s="134"/>
      <c r="O1" s="81"/>
    </row>
    <row r="2" spans="2:15" s="41" customFormat="1" ht="63.75" x14ac:dyDescent="0.2">
      <c r="C2" s="48" t="s">
        <v>373</v>
      </c>
      <c r="D2" s="176" t="s">
        <v>68</v>
      </c>
      <c r="E2" s="48" t="s">
        <v>350</v>
      </c>
      <c r="F2" s="48" t="s">
        <v>282</v>
      </c>
      <c r="G2" s="48" t="s">
        <v>351</v>
      </c>
      <c r="H2" s="48" t="s">
        <v>349</v>
      </c>
      <c r="I2" s="48" t="s">
        <v>251</v>
      </c>
      <c r="J2" s="48" t="s">
        <v>250</v>
      </c>
      <c r="K2" s="48" t="s">
        <v>249</v>
      </c>
      <c r="L2" s="48" t="s">
        <v>248</v>
      </c>
      <c r="M2" s="132"/>
      <c r="N2" s="132"/>
      <c r="O2" s="82"/>
    </row>
    <row r="3" spans="2:15" ht="15.75" x14ac:dyDescent="0.25">
      <c r="B3" t="s">
        <v>62</v>
      </c>
      <c r="C3" s="48">
        <f>'2 Income Statement'!B5</f>
        <v>0</v>
      </c>
      <c r="D3" s="152"/>
      <c r="E3" s="149"/>
      <c r="F3" s="153"/>
      <c r="G3" s="152"/>
      <c r="H3" s="152"/>
      <c r="I3" s="154"/>
      <c r="J3" s="155"/>
      <c r="K3" s="87">
        <f>IF(I3&gt;0,(1/(I3*I3)*J3),0)</f>
        <v>0</v>
      </c>
      <c r="L3" s="87">
        <f>IF(H3&gt;0,(((F3/H3)/K3)/G3),0)*D3</f>
        <v>0</v>
      </c>
      <c r="M3" s="135"/>
      <c r="N3" s="134"/>
      <c r="O3" s="83"/>
    </row>
    <row r="4" spans="2:15" ht="15.75" x14ac:dyDescent="0.25">
      <c r="B4" t="s">
        <v>63</v>
      </c>
      <c r="C4" s="48">
        <f>'2 Income Statement'!B6</f>
        <v>0</v>
      </c>
      <c r="D4" s="152"/>
      <c r="E4" s="149"/>
      <c r="F4" s="153"/>
      <c r="G4" s="152"/>
      <c r="H4" s="152"/>
      <c r="I4" s="154"/>
      <c r="J4" s="155"/>
      <c r="K4" s="87">
        <f t="shared" ref="K4:K27" si="0">IF(I4&gt;0,(1/(I4*I4)*J4),0)</f>
        <v>0</v>
      </c>
      <c r="L4" s="87">
        <f t="shared" ref="L4:L27" si="1">IF(H4&gt;0,(((F4/H4)/K4)/G4),0)*D4</f>
        <v>0</v>
      </c>
      <c r="M4" s="134"/>
      <c r="N4" s="134"/>
      <c r="O4" s="83"/>
    </row>
    <row r="5" spans="2:15" ht="15.75" x14ac:dyDescent="0.25">
      <c r="B5" t="s">
        <v>64</v>
      </c>
      <c r="C5" s="48">
        <f>'2 Income Statement'!B7</f>
        <v>0</v>
      </c>
      <c r="D5" s="152"/>
      <c r="E5" s="149"/>
      <c r="F5" s="153"/>
      <c r="G5" s="152"/>
      <c r="H5" s="152"/>
      <c r="I5" s="154"/>
      <c r="J5" s="155"/>
      <c r="K5" s="87">
        <f t="shared" si="0"/>
        <v>0</v>
      </c>
      <c r="L5" s="87">
        <f t="shared" si="1"/>
        <v>0</v>
      </c>
      <c r="M5" s="134"/>
      <c r="N5" s="134"/>
      <c r="O5" s="83"/>
    </row>
    <row r="6" spans="2:15" ht="15.75" x14ac:dyDescent="0.25">
      <c r="B6" t="s">
        <v>65</v>
      </c>
      <c r="C6" s="48">
        <f>'2 Income Statement'!B8</f>
        <v>0</v>
      </c>
      <c r="D6" s="152"/>
      <c r="E6" s="149"/>
      <c r="F6" s="153"/>
      <c r="G6" s="152"/>
      <c r="H6" s="152"/>
      <c r="I6" s="154"/>
      <c r="J6" s="155"/>
      <c r="K6" s="87">
        <f t="shared" si="0"/>
        <v>0</v>
      </c>
      <c r="L6" s="87">
        <f t="shared" si="1"/>
        <v>0</v>
      </c>
      <c r="M6" s="134"/>
      <c r="N6" s="134"/>
      <c r="O6" s="83"/>
    </row>
    <row r="7" spans="2:15" ht="15.75" x14ac:dyDescent="0.25">
      <c r="B7" t="s">
        <v>66</v>
      </c>
      <c r="C7" s="48">
        <f>'2 Income Statement'!B9</f>
        <v>0</v>
      </c>
      <c r="D7" s="152"/>
      <c r="E7" s="149"/>
      <c r="F7" s="153"/>
      <c r="G7" s="152"/>
      <c r="H7" s="152"/>
      <c r="I7" s="154"/>
      <c r="J7" s="155"/>
      <c r="K7" s="87">
        <f t="shared" si="0"/>
        <v>0</v>
      </c>
      <c r="L7" s="87">
        <f t="shared" si="1"/>
        <v>0</v>
      </c>
      <c r="M7" s="134"/>
      <c r="N7" s="134"/>
      <c r="O7" s="83"/>
    </row>
    <row r="8" spans="2:15" ht="15.75" x14ac:dyDescent="0.25">
      <c r="B8" t="s">
        <v>187</v>
      </c>
      <c r="C8" s="48">
        <f>'2 Income Statement'!B10</f>
        <v>0</v>
      </c>
      <c r="D8" s="152"/>
      <c r="E8" s="149"/>
      <c r="F8" s="153"/>
      <c r="G8" s="152"/>
      <c r="H8" s="152"/>
      <c r="I8" s="154"/>
      <c r="J8" s="155"/>
      <c r="K8" s="87">
        <f t="shared" si="0"/>
        <v>0</v>
      </c>
      <c r="L8" s="87">
        <f t="shared" si="1"/>
        <v>0</v>
      </c>
      <c r="M8" s="134"/>
      <c r="N8" s="134"/>
      <c r="O8" s="83"/>
    </row>
    <row r="9" spans="2:15" ht="15.75" x14ac:dyDescent="0.25">
      <c r="B9" t="s">
        <v>188</v>
      </c>
      <c r="C9" s="48">
        <f>'2 Income Statement'!B11</f>
        <v>0</v>
      </c>
      <c r="D9" s="152"/>
      <c r="E9" s="149"/>
      <c r="F9" s="153"/>
      <c r="G9" s="152"/>
      <c r="H9" s="152"/>
      <c r="I9" s="154"/>
      <c r="J9" s="155"/>
      <c r="K9" s="87">
        <f t="shared" si="0"/>
        <v>0</v>
      </c>
      <c r="L9" s="87">
        <f t="shared" si="1"/>
        <v>0</v>
      </c>
      <c r="M9" s="134"/>
      <c r="N9" s="134"/>
      <c r="O9" s="83"/>
    </row>
    <row r="10" spans="2:15" ht="15.75" x14ac:dyDescent="0.25">
      <c r="B10" t="s">
        <v>189</v>
      </c>
      <c r="C10" s="48">
        <f>'2 Income Statement'!B12</f>
        <v>0</v>
      </c>
      <c r="D10" s="152"/>
      <c r="E10" s="149"/>
      <c r="F10" s="153"/>
      <c r="G10" s="152"/>
      <c r="H10" s="152"/>
      <c r="I10" s="154"/>
      <c r="J10" s="155"/>
      <c r="K10" s="87">
        <f t="shared" si="0"/>
        <v>0</v>
      </c>
      <c r="L10" s="87">
        <f t="shared" si="1"/>
        <v>0</v>
      </c>
      <c r="M10" s="134"/>
      <c r="N10" s="134"/>
      <c r="O10" s="83"/>
    </row>
    <row r="11" spans="2:15" ht="15.75" x14ac:dyDescent="0.25">
      <c r="B11" t="s">
        <v>190</v>
      </c>
      <c r="C11" s="48">
        <f>'2 Income Statement'!B13</f>
        <v>0</v>
      </c>
      <c r="D11" s="152"/>
      <c r="E11" s="149"/>
      <c r="F11" s="153"/>
      <c r="G11" s="152"/>
      <c r="H11" s="152"/>
      <c r="I11" s="154"/>
      <c r="J11" s="155"/>
      <c r="K11" s="87">
        <f t="shared" si="0"/>
        <v>0</v>
      </c>
      <c r="L11" s="87">
        <f t="shared" si="1"/>
        <v>0</v>
      </c>
      <c r="M11" s="134"/>
      <c r="N11" s="134"/>
      <c r="O11" s="83"/>
    </row>
    <row r="12" spans="2:15" ht="15.75" x14ac:dyDescent="0.25">
      <c r="B12" t="s">
        <v>191</v>
      </c>
      <c r="C12" s="48">
        <f>'2 Income Statement'!B14</f>
        <v>0</v>
      </c>
      <c r="D12" s="152"/>
      <c r="E12" s="149"/>
      <c r="F12" s="153"/>
      <c r="G12" s="152"/>
      <c r="H12" s="152"/>
      <c r="I12" s="154"/>
      <c r="J12" s="155"/>
      <c r="K12" s="87">
        <f t="shared" si="0"/>
        <v>0</v>
      </c>
      <c r="L12" s="87">
        <f t="shared" si="1"/>
        <v>0</v>
      </c>
      <c r="M12" s="134"/>
      <c r="N12" s="134"/>
      <c r="O12" s="83"/>
    </row>
    <row r="13" spans="2:15" ht="15.75" x14ac:dyDescent="0.25">
      <c r="B13" t="s">
        <v>192</v>
      </c>
      <c r="C13" s="48">
        <f>'2 Income Statement'!B15</f>
        <v>0</v>
      </c>
      <c r="D13" s="152"/>
      <c r="E13" s="149"/>
      <c r="F13" s="153"/>
      <c r="G13" s="152"/>
      <c r="H13" s="152"/>
      <c r="I13" s="154"/>
      <c r="J13" s="155"/>
      <c r="K13" s="87">
        <f t="shared" si="0"/>
        <v>0</v>
      </c>
      <c r="L13" s="87">
        <f t="shared" si="1"/>
        <v>0</v>
      </c>
      <c r="M13" s="134"/>
      <c r="N13" s="134"/>
      <c r="O13" s="83"/>
    </row>
    <row r="14" spans="2:15" ht="15.75" x14ac:dyDescent="0.25">
      <c r="B14" t="s">
        <v>193</v>
      </c>
      <c r="C14" s="48">
        <f>'2 Income Statement'!B16</f>
        <v>0</v>
      </c>
      <c r="D14" s="152"/>
      <c r="E14" s="149"/>
      <c r="F14" s="153"/>
      <c r="G14" s="152"/>
      <c r="H14" s="152"/>
      <c r="I14" s="154"/>
      <c r="J14" s="155"/>
      <c r="K14" s="87">
        <f t="shared" si="0"/>
        <v>0</v>
      </c>
      <c r="L14" s="87">
        <f t="shared" si="1"/>
        <v>0</v>
      </c>
      <c r="M14" s="134"/>
      <c r="N14" s="134"/>
      <c r="O14" s="83"/>
    </row>
    <row r="15" spans="2:15" ht="15.75" x14ac:dyDescent="0.25">
      <c r="B15" t="s">
        <v>194</v>
      </c>
      <c r="C15" s="48">
        <f>'2 Income Statement'!B17</f>
        <v>0</v>
      </c>
      <c r="D15" s="152"/>
      <c r="E15" s="149"/>
      <c r="F15" s="153"/>
      <c r="G15" s="152"/>
      <c r="H15" s="152"/>
      <c r="I15" s="154"/>
      <c r="J15" s="155"/>
      <c r="K15" s="87">
        <f t="shared" si="0"/>
        <v>0</v>
      </c>
      <c r="L15" s="87">
        <f t="shared" si="1"/>
        <v>0</v>
      </c>
      <c r="M15" s="134"/>
      <c r="N15" s="134"/>
      <c r="O15" s="83"/>
    </row>
    <row r="16" spans="2:15" ht="15.75" x14ac:dyDescent="0.25">
      <c r="B16" t="s">
        <v>195</v>
      </c>
      <c r="C16" s="48">
        <f>'2 Income Statement'!B18</f>
        <v>0</v>
      </c>
      <c r="D16" s="152"/>
      <c r="E16" s="149"/>
      <c r="F16" s="153"/>
      <c r="G16" s="152"/>
      <c r="H16" s="152"/>
      <c r="I16" s="154"/>
      <c r="J16" s="155"/>
      <c r="K16" s="87">
        <f t="shared" si="0"/>
        <v>0</v>
      </c>
      <c r="L16" s="87">
        <f t="shared" si="1"/>
        <v>0</v>
      </c>
      <c r="M16" s="134"/>
      <c r="N16" s="134"/>
      <c r="O16" s="83"/>
    </row>
    <row r="17" spans="2:15" ht="15.75" x14ac:dyDescent="0.25">
      <c r="B17" t="s">
        <v>196</v>
      </c>
      <c r="C17" s="48">
        <f>'2 Income Statement'!B19</f>
        <v>0</v>
      </c>
      <c r="D17" s="152"/>
      <c r="E17" s="149"/>
      <c r="F17" s="153"/>
      <c r="G17" s="152"/>
      <c r="H17" s="152"/>
      <c r="I17" s="154"/>
      <c r="J17" s="155"/>
      <c r="K17" s="87">
        <f t="shared" si="0"/>
        <v>0</v>
      </c>
      <c r="L17" s="87">
        <f t="shared" si="1"/>
        <v>0</v>
      </c>
      <c r="M17" s="134"/>
      <c r="N17" s="134"/>
      <c r="O17" s="83"/>
    </row>
    <row r="18" spans="2:15" ht="15.75" x14ac:dyDescent="0.25">
      <c r="B18" t="s">
        <v>197</v>
      </c>
      <c r="C18" s="48">
        <f>'2 Income Statement'!B20</f>
        <v>0</v>
      </c>
      <c r="D18" s="152"/>
      <c r="E18" s="149"/>
      <c r="F18" s="153"/>
      <c r="G18" s="152"/>
      <c r="H18" s="152"/>
      <c r="I18" s="154"/>
      <c r="J18" s="155"/>
      <c r="K18" s="87">
        <f t="shared" si="0"/>
        <v>0</v>
      </c>
      <c r="L18" s="87">
        <f t="shared" si="1"/>
        <v>0</v>
      </c>
      <c r="M18" s="134"/>
      <c r="N18" s="134"/>
      <c r="O18" s="83"/>
    </row>
    <row r="19" spans="2:15" ht="15.75" x14ac:dyDescent="0.25">
      <c r="B19" t="s">
        <v>198</v>
      </c>
      <c r="C19" s="48">
        <f>'2 Income Statement'!B21</f>
        <v>0</v>
      </c>
      <c r="D19" s="152"/>
      <c r="E19" s="149"/>
      <c r="F19" s="153"/>
      <c r="G19" s="152"/>
      <c r="H19" s="152"/>
      <c r="I19" s="154"/>
      <c r="J19" s="155"/>
      <c r="K19" s="87">
        <f t="shared" si="0"/>
        <v>0</v>
      </c>
      <c r="L19" s="87">
        <f t="shared" si="1"/>
        <v>0</v>
      </c>
      <c r="M19" s="134"/>
      <c r="N19" s="134"/>
      <c r="O19" s="83"/>
    </row>
    <row r="20" spans="2:15" ht="15.75" x14ac:dyDescent="0.25">
      <c r="B20" t="s">
        <v>199</v>
      </c>
      <c r="C20" s="48">
        <f>'2 Income Statement'!B22</f>
        <v>0</v>
      </c>
      <c r="D20" s="152"/>
      <c r="E20" s="149"/>
      <c r="F20" s="153"/>
      <c r="G20" s="152"/>
      <c r="H20" s="152"/>
      <c r="I20" s="154"/>
      <c r="J20" s="155"/>
      <c r="K20" s="87">
        <f t="shared" si="0"/>
        <v>0</v>
      </c>
      <c r="L20" s="87">
        <f t="shared" si="1"/>
        <v>0</v>
      </c>
      <c r="M20" s="134"/>
      <c r="N20" s="134"/>
      <c r="O20" s="83"/>
    </row>
    <row r="21" spans="2:15" ht="15.75" x14ac:dyDescent="0.25">
      <c r="B21" t="s">
        <v>200</v>
      </c>
      <c r="C21" s="48">
        <f>'2 Income Statement'!B23</f>
        <v>0</v>
      </c>
      <c r="D21" s="152"/>
      <c r="E21" s="149"/>
      <c r="F21" s="153"/>
      <c r="G21" s="152"/>
      <c r="H21" s="152"/>
      <c r="I21" s="154"/>
      <c r="J21" s="155"/>
      <c r="K21" s="87">
        <f t="shared" si="0"/>
        <v>0</v>
      </c>
      <c r="L21" s="87">
        <f t="shared" si="1"/>
        <v>0</v>
      </c>
      <c r="M21" s="134"/>
      <c r="N21" s="134"/>
      <c r="O21" s="83"/>
    </row>
    <row r="22" spans="2:15" ht="15.75" x14ac:dyDescent="0.25">
      <c r="B22" t="s">
        <v>201</v>
      </c>
      <c r="C22" s="48">
        <f>'2 Income Statement'!B24</f>
        <v>0</v>
      </c>
      <c r="D22" s="152"/>
      <c r="E22" s="149"/>
      <c r="F22" s="153"/>
      <c r="G22" s="152"/>
      <c r="H22" s="152"/>
      <c r="I22" s="154"/>
      <c r="J22" s="155"/>
      <c r="K22" s="87">
        <f t="shared" si="0"/>
        <v>0</v>
      </c>
      <c r="L22" s="87">
        <f t="shared" si="1"/>
        <v>0</v>
      </c>
      <c r="M22" s="134"/>
      <c r="N22" s="134"/>
      <c r="O22" s="83"/>
    </row>
    <row r="23" spans="2:15" ht="15.75" x14ac:dyDescent="0.25">
      <c r="B23" t="s">
        <v>202</v>
      </c>
      <c r="C23" s="48">
        <f>'2 Income Statement'!B25</f>
        <v>0</v>
      </c>
      <c r="D23" s="152"/>
      <c r="E23" s="149"/>
      <c r="F23" s="153"/>
      <c r="G23" s="152"/>
      <c r="H23" s="152"/>
      <c r="I23" s="154"/>
      <c r="J23" s="155"/>
      <c r="K23" s="87">
        <f t="shared" si="0"/>
        <v>0</v>
      </c>
      <c r="L23" s="87">
        <f t="shared" si="1"/>
        <v>0</v>
      </c>
      <c r="M23" s="134"/>
      <c r="N23" s="134"/>
      <c r="O23" s="83"/>
    </row>
    <row r="24" spans="2:15" ht="15.75" x14ac:dyDescent="0.25">
      <c r="B24" t="s">
        <v>203</v>
      </c>
      <c r="C24" s="48">
        <f>'2 Income Statement'!B26</f>
        <v>0</v>
      </c>
      <c r="D24" s="152"/>
      <c r="E24" s="149"/>
      <c r="F24" s="153"/>
      <c r="G24" s="152"/>
      <c r="H24" s="152"/>
      <c r="I24" s="154"/>
      <c r="J24" s="155"/>
      <c r="K24" s="87">
        <f t="shared" si="0"/>
        <v>0</v>
      </c>
      <c r="L24" s="87">
        <f t="shared" si="1"/>
        <v>0</v>
      </c>
      <c r="M24" s="134"/>
      <c r="N24" s="134"/>
      <c r="O24" s="83"/>
    </row>
    <row r="25" spans="2:15" ht="15.75" x14ac:dyDescent="0.25">
      <c r="B25" t="s">
        <v>204</v>
      </c>
      <c r="C25" s="48">
        <f>'2 Income Statement'!B27</f>
        <v>0</v>
      </c>
      <c r="D25" s="152"/>
      <c r="E25" s="149"/>
      <c r="F25" s="153"/>
      <c r="G25" s="152"/>
      <c r="H25" s="152"/>
      <c r="I25" s="154"/>
      <c r="J25" s="155"/>
      <c r="K25" s="87">
        <f t="shared" si="0"/>
        <v>0</v>
      </c>
      <c r="L25" s="87">
        <f t="shared" si="1"/>
        <v>0</v>
      </c>
      <c r="M25" s="134"/>
      <c r="N25" s="134"/>
      <c r="O25" s="83"/>
    </row>
    <row r="26" spans="2:15" ht="15.75" x14ac:dyDescent="0.25">
      <c r="B26" t="s">
        <v>205</v>
      </c>
      <c r="C26" s="48">
        <f>'2 Income Statement'!B28</f>
        <v>0</v>
      </c>
      <c r="D26" s="152"/>
      <c r="E26" s="149"/>
      <c r="F26" s="153"/>
      <c r="G26" s="152"/>
      <c r="H26" s="152"/>
      <c r="I26" s="154"/>
      <c r="J26" s="155"/>
      <c r="K26" s="87">
        <f t="shared" si="0"/>
        <v>0</v>
      </c>
      <c r="L26" s="87">
        <f t="shared" si="1"/>
        <v>0</v>
      </c>
      <c r="M26" s="134"/>
      <c r="N26" s="134"/>
      <c r="O26" s="83"/>
    </row>
    <row r="27" spans="2:15" ht="15.75" x14ac:dyDescent="0.25">
      <c r="B27" t="s">
        <v>206</v>
      </c>
      <c r="C27" s="48">
        <f>'2 Income Statement'!B29</f>
        <v>0</v>
      </c>
      <c r="D27" s="152"/>
      <c r="E27" s="149"/>
      <c r="F27" s="153"/>
      <c r="G27" s="152"/>
      <c r="H27" s="152"/>
      <c r="I27" s="154"/>
      <c r="J27" s="155"/>
      <c r="K27" s="87">
        <f t="shared" si="0"/>
        <v>0</v>
      </c>
      <c r="L27" s="87">
        <f t="shared" si="1"/>
        <v>0</v>
      </c>
      <c r="M27" s="134"/>
      <c r="N27" s="134"/>
      <c r="O27" s="83"/>
    </row>
  </sheetData>
  <sheetProtection sheet="1" objects="1" scenarios="1"/>
  <phoneticPr fontId="16" type="noConversion"/>
  <pageMargins left="0.75" right="0.75" top="1" bottom="1" header="0.5" footer="0.5"/>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63"/>
  <sheetViews>
    <sheetView workbookViewId="0">
      <pane xSplit="2" ySplit="3" topLeftCell="C4" activePane="bottomRight" state="frozen"/>
      <selection pane="topRight" activeCell="C1" sqref="C1"/>
      <selection pane="bottomLeft" activeCell="A4" sqref="A4"/>
      <selection pane="bottomRight" activeCell="J16" sqref="J16"/>
    </sheetView>
  </sheetViews>
  <sheetFormatPr defaultColWidth="9.140625" defaultRowHeight="15.75" x14ac:dyDescent="0.25"/>
  <cols>
    <col min="1" max="1" width="3.28515625" style="30" customWidth="1"/>
    <col min="2" max="2" width="37.7109375" style="30" customWidth="1"/>
    <col min="3" max="9" width="12.7109375" style="30" customWidth="1"/>
    <col min="10" max="10" width="12.7109375" style="121" customWidth="1"/>
    <col min="11" max="13" width="12.7109375" style="30" customWidth="1"/>
    <col min="14" max="16384" width="9.140625" style="30"/>
  </cols>
  <sheetData>
    <row r="1" spans="2:11" ht="18" customHeight="1" x14ac:dyDescent="0.25">
      <c r="B1" s="162" t="s">
        <v>23</v>
      </c>
      <c r="C1" s="294" t="s">
        <v>242</v>
      </c>
      <c r="D1" s="295"/>
      <c r="E1" s="295"/>
      <c r="F1" s="295"/>
      <c r="G1" s="295"/>
      <c r="H1" s="295"/>
      <c r="I1" s="295"/>
      <c r="J1" s="295"/>
    </row>
    <row r="2" spans="2:11" x14ac:dyDescent="0.25">
      <c r="C2" s="296" t="s">
        <v>92</v>
      </c>
      <c r="D2" s="297"/>
      <c r="E2" s="297"/>
      <c r="F2" s="297"/>
      <c r="G2" s="297"/>
      <c r="H2" s="297"/>
      <c r="I2" s="297"/>
      <c r="J2" s="297"/>
    </row>
    <row r="3" spans="2:11" ht="39.75" thickBot="1" x14ac:dyDescent="0.3">
      <c r="B3" s="17" t="s">
        <v>290</v>
      </c>
      <c r="C3" s="48" t="s">
        <v>291</v>
      </c>
      <c r="D3" s="48" t="s">
        <v>292</v>
      </c>
      <c r="E3" s="48" t="s">
        <v>293</v>
      </c>
      <c r="F3" s="48" t="s">
        <v>294</v>
      </c>
      <c r="G3" s="48" t="s">
        <v>295</v>
      </c>
      <c r="H3" s="48" t="s">
        <v>252</v>
      </c>
      <c r="J3" s="136" t="s">
        <v>248</v>
      </c>
      <c r="K3" s="31"/>
    </row>
    <row r="4" spans="2:11" ht="17.25" thickTop="1" thickBot="1" x14ac:dyDescent="0.3">
      <c r="B4" s="268" t="s">
        <v>297</v>
      </c>
      <c r="C4" s="152"/>
      <c r="D4" s="159"/>
      <c r="E4" s="160">
        <f>C4*D4</f>
        <v>0</v>
      </c>
      <c r="F4" s="153"/>
      <c r="G4" s="161">
        <f>E4*F4</f>
        <v>0</v>
      </c>
      <c r="H4" s="152">
        <v>1</v>
      </c>
      <c r="J4" s="138">
        <f>G4/H4</f>
        <v>0</v>
      </c>
      <c r="K4" s="31"/>
    </row>
    <row r="5" spans="2:11" ht="17.25" thickTop="1" thickBot="1" x14ac:dyDescent="0.3">
      <c r="B5" s="268" t="s">
        <v>184</v>
      </c>
      <c r="C5" s="152"/>
      <c r="D5" s="159"/>
      <c r="E5" s="160">
        <f>C5*D5</f>
        <v>0</v>
      </c>
      <c r="F5" s="153"/>
      <c r="G5" s="161">
        <f>E5*F5</f>
        <v>0</v>
      </c>
      <c r="H5" s="152">
        <v>1</v>
      </c>
      <c r="J5" s="138">
        <f>G5/H5</f>
        <v>0</v>
      </c>
      <c r="K5" s="31"/>
    </row>
    <row r="6" spans="2:11" ht="17.25" thickTop="1" thickBot="1" x14ac:dyDescent="0.3">
      <c r="B6" s="268" t="s">
        <v>185</v>
      </c>
      <c r="C6" s="152"/>
      <c r="D6" s="159"/>
      <c r="E6" s="160">
        <f>C6*D6</f>
        <v>0</v>
      </c>
      <c r="F6" s="153"/>
      <c r="G6" s="161">
        <f>E6*F6</f>
        <v>0</v>
      </c>
      <c r="H6" s="152">
        <v>1</v>
      </c>
      <c r="J6" s="138">
        <f>G6/H6</f>
        <v>0</v>
      </c>
      <c r="K6" s="31"/>
    </row>
    <row r="7" spans="2:11" ht="17.25" thickTop="1" thickBot="1" x14ac:dyDescent="0.3">
      <c r="B7" s="268" t="s">
        <v>186</v>
      </c>
      <c r="C7" s="152"/>
      <c r="D7" s="159"/>
      <c r="E7" s="160">
        <f>C7*D7</f>
        <v>0</v>
      </c>
      <c r="F7" s="153"/>
      <c r="G7" s="161">
        <f>E7*F7</f>
        <v>0</v>
      </c>
      <c r="H7" s="152">
        <v>1</v>
      </c>
      <c r="J7" s="138">
        <f>G7/H7</f>
        <v>0</v>
      </c>
      <c r="K7" s="31"/>
    </row>
    <row r="8" spans="2:11" ht="17.25" thickTop="1" thickBot="1" x14ac:dyDescent="0.3">
      <c r="B8" s="268" t="s">
        <v>245</v>
      </c>
      <c r="C8" s="152"/>
      <c r="D8" s="159"/>
      <c r="E8" s="160">
        <f>C8*D8</f>
        <v>0</v>
      </c>
      <c r="F8" s="153"/>
      <c r="G8" s="161">
        <f>E8*F8</f>
        <v>0</v>
      </c>
      <c r="H8" s="152">
        <v>1</v>
      </c>
      <c r="J8" s="138">
        <f>G8/H8</f>
        <v>0</v>
      </c>
      <c r="K8" s="31"/>
    </row>
    <row r="9" spans="2:11" ht="16.5" thickTop="1" x14ac:dyDescent="0.25">
      <c r="B9" s="130"/>
      <c r="C9" s="137"/>
      <c r="D9" s="137"/>
      <c r="E9" s="137"/>
      <c r="F9" s="137"/>
      <c r="G9" s="137"/>
      <c r="H9" s="137"/>
      <c r="I9" s="137"/>
      <c r="J9" s="158"/>
      <c r="K9" s="31"/>
    </row>
    <row r="10" spans="2:11" x14ac:dyDescent="0.25">
      <c r="B10" s="130"/>
      <c r="C10" s="137"/>
      <c r="D10" s="137"/>
      <c r="E10" s="137"/>
      <c r="F10" s="137"/>
      <c r="G10" s="137"/>
      <c r="H10" s="137"/>
      <c r="I10" s="137"/>
      <c r="J10" s="139"/>
      <c r="K10" s="31"/>
    </row>
    <row r="11" spans="2:11" x14ac:dyDescent="0.25">
      <c r="B11" s="17" t="s">
        <v>243</v>
      </c>
      <c r="C11" s="48"/>
      <c r="D11" s="48"/>
      <c r="E11" s="48"/>
      <c r="F11" s="48"/>
      <c r="G11" s="48"/>
      <c r="H11" s="48"/>
      <c r="I11" s="48"/>
      <c r="J11" s="140"/>
      <c r="K11" s="31"/>
    </row>
    <row r="12" spans="2:11" ht="39" x14ac:dyDescent="0.25">
      <c r="B12" s="130" t="s">
        <v>301</v>
      </c>
      <c r="C12" s="48" t="s">
        <v>291</v>
      </c>
      <c r="D12" s="48" t="s">
        <v>292</v>
      </c>
      <c r="E12" s="48" t="s">
        <v>293</v>
      </c>
      <c r="F12" s="48" t="s">
        <v>294</v>
      </c>
      <c r="G12" s="48" t="s">
        <v>295</v>
      </c>
      <c r="H12" s="48" t="s">
        <v>252</v>
      </c>
      <c r="I12" s="48" t="s">
        <v>296</v>
      </c>
      <c r="J12" s="136" t="s">
        <v>248</v>
      </c>
      <c r="K12" s="31"/>
    </row>
    <row r="13" spans="2:11" x14ac:dyDescent="0.25">
      <c r="B13" s="268" t="s">
        <v>302</v>
      </c>
      <c r="C13" s="152"/>
      <c r="D13" s="159"/>
      <c r="E13" s="160">
        <f>C13*D13</f>
        <v>0</v>
      </c>
      <c r="F13" s="153"/>
      <c r="G13" s="161">
        <f>E13*F13</f>
        <v>0</v>
      </c>
      <c r="H13" s="152">
        <v>1</v>
      </c>
      <c r="I13" s="152"/>
      <c r="J13" s="140">
        <f>G13/H13*I13</f>
        <v>0</v>
      </c>
      <c r="K13" s="31"/>
    </row>
    <row r="14" spans="2:11" x14ac:dyDescent="0.25">
      <c r="B14" s="268" t="s">
        <v>303</v>
      </c>
      <c r="C14" s="152"/>
      <c r="D14" s="159"/>
      <c r="E14" s="160">
        <f t="shared" ref="E14:E21" si="0">C14*D14</f>
        <v>0</v>
      </c>
      <c r="F14" s="153"/>
      <c r="G14" s="161">
        <f t="shared" ref="G14:G21" si="1">E14*F14</f>
        <v>0</v>
      </c>
      <c r="H14" s="152">
        <v>1</v>
      </c>
      <c r="I14" s="152"/>
      <c r="J14" s="140">
        <f t="shared" ref="J14:J22" si="2">G14/H14*I14</f>
        <v>0</v>
      </c>
      <c r="K14" s="31"/>
    </row>
    <row r="15" spans="2:11" x14ac:dyDescent="0.25">
      <c r="B15" s="268" t="s">
        <v>304</v>
      </c>
      <c r="C15" s="152"/>
      <c r="D15" s="159"/>
      <c r="E15" s="160">
        <f t="shared" si="0"/>
        <v>0</v>
      </c>
      <c r="F15" s="153"/>
      <c r="G15" s="161">
        <f t="shared" si="1"/>
        <v>0</v>
      </c>
      <c r="H15" s="152">
        <v>1</v>
      </c>
      <c r="I15" s="152"/>
      <c r="J15" s="140">
        <f t="shared" si="2"/>
        <v>0</v>
      </c>
      <c r="K15" s="31"/>
    </row>
    <row r="16" spans="2:11" x14ac:dyDescent="0.25">
      <c r="B16" s="268" t="s">
        <v>305</v>
      </c>
      <c r="C16" s="152"/>
      <c r="D16" s="159"/>
      <c r="E16" s="160">
        <f t="shared" si="0"/>
        <v>0</v>
      </c>
      <c r="F16" s="153"/>
      <c r="G16" s="161">
        <f t="shared" si="1"/>
        <v>0</v>
      </c>
      <c r="H16" s="152">
        <v>1</v>
      </c>
      <c r="I16" s="152"/>
      <c r="J16" s="140">
        <f t="shared" si="2"/>
        <v>0</v>
      </c>
      <c r="K16" s="31"/>
    </row>
    <row r="17" spans="2:11" x14ac:dyDescent="0.25">
      <c r="B17" s="268" t="s">
        <v>306</v>
      </c>
      <c r="C17" s="152"/>
      <c r="D17" s="159"/>
      <c r="E17" s="160">
        <f t="shared" si="0"/>
        <v>0</v>
      </c>
      <c r="F17" s="153"/>
      <c r="G17" s="161">
        <f t="shared" si="1"/>
        <v>0</v>
      </c>
      <c r="H17" s="152">
        <v>1</v>
      </c>
      <c r="I17" s="152"/>
      <c r="J17" s="140">
        <f t="shared" si="2"/>
        <v>0</v>
      </c>
      <c r="K17" s="31"/>
    </row>
    <row r="18" spans="2:11" x14ac:dyDescent="0.25">
      <c r="B18" s="268" t="s">
        <v>307</v>
      </c>
      <c r="C18" s="152"/>
      <c r="D18" s="159"/>
      <c r="E18" s="160">
        <f t="shared" si="0"/>
        <v>0</v>
      </c>
      <c r="F18" s="153"/>
      <c r="G18" s="161">
        <f t="shared" si="1"/>
        <v>0</v>
      </c>
      <c r="H18" s="152">
        <v>1</v>
      </c>
      <c r="I18" s="152"/>
      <c r="J18" s="140">
        <f t="shared" si="2"/>
        <v>0</v>
      </c>
      <c r="K18" s="31"/>
    </row>
    <row r="19" spans="2:11" x14ac:dyDescent="0.25">
      <c r="B19" s="268" t="s">
        <v>69</v>
      </c>
      <c r="C19" s="152"/>
      <c r="D19" s="159"/>
      <c r="E19" s="160">
        <f t="shared" si="0"/>
        <v>0</v>
      </c>
      <c r="F19" s="153"/>
      <c r="G19" s="161">
        <f t="shared" si="1"/>
        <v>0</v>
      </c>
      <c r="H19" s="152">
        <v>1</v>
      </c>
      <c r="I19" s="152"/>
      <c r="J19" s="140">
        <f t="shared" si="2"/>
        <v>0</v>
      </c>
      <c r="K19" s="31"/>
    </row>
    <row r="20" spans="2:11" x14ac:dyDescent="0.25">
      <c r="B20" s="268" t="s">
        <v>70</v>
      </c>
      <c r="C20" s="152"/>
      <c r="D20" s="159"/>
      <c r="E20" s="160">
        <f>C20*D20</f>
        <v>0</v>
      </c>
      <c r="F20" s="153"/>
      <c r="G20" s="161">
        <f>E20*F20</f>
        <v>0</v>
      </c>
      <c r="H20" s="152">
        <v>1</v>
      </c>
      <c r="I20" s="152"/>
      <c r="J20" s="140">
        <f t="shared" si="2"/>
        <v>0</v>
      </c>
      <c r="K20" s="31"/>
    </row>
    <row r="21" spans="2:11" x14ac:dyDescent="0.25">
      <c r="B21" s="268" t="s">
        <v>71</v>
      </c>
      <c r="C21" s="152"/>
      <c r="D21" s="159"/>
      <c r="E21" s="160">
        <f t="shared" si="0"/>
        <v>0</v>
      </c>
      <c r="F21" s="153"/>
      <c r="G21" s="161">
        <f t="shared" si="1"/>
        <v>0</v>
      </c>
      <c r="H21" s="152">
        <v>1</v>
      </c>
      <c r="I21" s="152"/>
      <c r="J21" s="140">
        <f t="shared" si="2"/>
        <v>0</v>
      </c>
      <c r="K21" s="31"/>
    </row>
    <row r="22" spans="2:11" ht="16.5" thickBot="1" x14ac:dyDescent="0.3">
      <c r="B22" s="268" t="s">
        <v>308</v>
      </c>
      <c r="C22" s="152"/>
      <c r="D22" s="159"/>
      <c r="E22" s="160">
        <f>C22*D22</f>
        <v>0</v>
      </c>
      <c r="F22" s="153"/>
      <c r="G22" s="161">
        <f>E22*F22</f>
        <v>0</v>
      </c>
      <c r="H22" s="152">
        <v>1</v>
      </c>
      <c r="I22" s="152"/>
      <c r="J22" s="140">
        <f t="shared" si="2"/>
        <v>0</v>
      </c>
      <c r="K22" s="31"/>
    </row>
    <row r="23" spans="2:11" ht="17.25" thickTop="1" thickBot="1" x14ac:dyDescent="0.3">
      <c r="B23" s="130"/>
      <c r="C23" s="48"/>
      <c r="D23" s="48"/>
      <c r="E23" s="48"/>
      <c r="F23" s="48"/>
      <c r="G23" s="298" t="s">
        <v>309</v>
      </c>
      <c r="H23" s="299"/>
      <c r="I23" s="300"/>
      <c r="J23" s="138">
        <f>SUM(J13:J22)</f>
        <v>0</v>
      </c>
      <c r="K23" s="31"/>
    </row>
    <row r="24" spans="2:11" ht="16.5" thickTop="1" x14ac:dyDescent="0.25">
      <c r="B24" s="31"/>
      <c r="C24" s="39"/>
      <c r="D24" s="39"/>
      <c r="E24" s="39"/>
      <c r="F24" s="39"/>
      <c r="G24" s="39"/>
      <c r="H24" s="39"/>
      <c r="I24" s="39"/>
      <c r="J24" s="141"/>
      <c r="K24" s="31"/>
    </row>
    <row r="25" spans="2:11" ht="39.75" thickBot="1" x14ac:dyDescent="0.3">
      <c r="B25" s="17" t="s">
        <v>310</v>
      </c>
      <c r="C25" s="48" t="s">
        <v>291</v>
      </c>
      <c r="D25" s="48" t="s">
        <v>292</v>
      </c>
      <c r="E25" s="48" t="s">
        <v>293</v>
      </c>
      <c r="F25" s="48" t="s">
        <v>294</v>
      </c>
      <c r="G25" s="48" t="s">
        <v>295</v>
      </c>
      <c r="H25" s="48" t="s">
        <v>252</v>
      </c>
      <c r="J25" s="136" t="s">
        <v>248</v>
      </c>
      <c r="K25" s="31"/>
    </row>
    <row r="26" spans="2:11" ht="17.25" thickTop="1" thickBot="1" x14ac:dyDescent="0.3">
      <c r="B26" s="268" t="s">
        <v>297</v>
      </c>
      <c r="C26" s="152"/>
      <c r="D26" s="159"/>
      <c r="E26" s="160">
        <f>C26*D26</f>
        <v>0</v>
      </c>
      <c r="F26" s="153"/>
      <c r="G26" s="161">
        <f>E26*F26</f>
        <v>0</v>
      </c>
      <c r="H26" s="152">
        <v>1</v>
      </c>
      <c r="J26" s="138">
        <f>G26/H26</f>
        <v>0</v>
      </c>
      <c r="K26" s="31"/>
    </row>
    <row r="27" spans="2:11" ht="17.25" thickTop="1" thickBot="1" x14ac:dyDescent="0.3">
      <c r="B27" s="268" t="s">
        <v>184</v>
      </c>
      <c r="C27" s="152"/>
      <c r="D27" s="159"/>
      <c r="E27" s="160">
        <f>C27*D27</f>
        <v>0</v>
      </c>
      <c r="F27" s="153"/>
      <c r="G27" s="161">
        <f>E27*F27</f>
        <v>0</v>
      </c>
      <c r="H27" s="152">
        <v>1</v>
      </c>
      <c r="J27" s="138">
        <f>G27/H27</f>
        <v>0</v>
      </c>
      <c r="K27" s="31"/>
    </row>
    <row r="28" spans="2:11" ht="17.25" thickTop="1" thickBot="1" x14ac:dyDescent="0.3">
      <c r="B28" s="268" t="s">
        <v>185</v>
      </c>
      <c r="C28" s="152"/>
      <c r="D28" s="159"/>
      <c r="E28" s="160">
        <f>C28*D28</f>
        <v>0</v>
      </c>
      <c r="F28" s="153"/>
      <c r="G28" s="161">
        <f>E28*F28</f>
        <v>0</v>
      </c>
      <c r="H28" s="152">
        <v>1</v>
      </c>
      <c r="J28" s="138">
        <f>G28/H28</f>
        <v>0</v>
      </c>
      <c r="K28" s="31"/>
    </row>
    <row r="29" spans="2:11" ht="17.25" thickTop="1" thickBot="1" x14ac:dyDescent="0.3">
      <c r="B29" s="268" t="s">
        <v>186</v>
      </c>
      <c r="C29" s="152"/>
      <c r="D29" s="159"/>
      <c r="E29" s="160">
        <f>C29*D29</f>
        <v>0</v>
      </c>
      <c r="F29" s="153"/>
      <c r="G29" s="161">
        <f>E29*F29</f>
        <v>0</v>
      </c>
      <c r="H29" s="152">
        <v>1</v>
      </c>
      <c r="J29" s="138">
        <f>G29/H29</f>
        <v>0</v>
      </c>
      <c r="K29" s="31"/>
    </row>
    <row r="30" spans="2:11" ht="17.25" thickTop="1" thickBot="1" x14ac:dyDescent="0.3">
      <c r="B30" s="268" t="s">
        <v>244</v>
      </c>
      <c r="C30" s="152"/>
      <c r="D30" s="159"/>
      <c r="E30" s="160">
        <f>C30*D30</f>
        <v>0</v>
      </c>
      <c r="F30" s="153"/>
      <c r="G30" s="161">
        <f>E30*F30</f>
        <v>0</v>
      </c>
      <c r="H30" s="152">
        <v>1</v>
      </c>
      <c r="J30" s="138">
        <f>G30/H30</f>
        <v>0</v>
      </c>
      <c r="K30" s="31"/>
    </row>
    <row r="31" spans="2:11" ht="16.5" thickTop="1" x14ac:dyDescent="0.25">
      <c r="B31" s="31"/>
      <c r="C31" s="39"/>
      <c r="D31" s="39"/>
      <c r="E31" s="39"/>
      <c r="F31" s="39"/>
      <c r="G31" s="39"/>
      <c r="H31" s="39"/>
      <c r="J31" s="141"/>
      <c r="K31" s="31"/>
    </row>
    <row r="32" spans="2:11" x14ac:dyDescent="0.25">
      <c r="B32" s="31"/>
      <c r="C32" s="39"/>
      <c r="D32" s="39"/>
      <c r="E32" s="39"/>
      <c r="F32" s="39"/>
      <c r="G32" s="39"/>
      <c r="H32" s="39"/>
      <c r="I32" s="39"/>
      <c r="J32" s="141"/>
      <c r="K32" s="31"/>
    </row>
    <row r="33" spans="2:11" x14ac:dyDescent="0.25">
      <c r="B33" s="31"/>
      <c r="C33" s="39"/>
      <c r="D33" s="39"/>
      <c r="E33" s="39"/>
      <c r="F33" s="39"/>
      <c r="G33" s="39"/>
      <c r="H33" s="39"/>
      <c r="I33" s="39"/>
      <c r="J33" s="141"/>
      <c r="K33" s="31"/>
    </row>
    <row r="34" spans="2:11" x14ac:dyDescent="0.25">
      <c r="B34" s="31"/>
      <c r="C34" s="31"/>
      <c r="D34" s="31"/>
      <c r="E34" s="31"/>
      <c r="F34" s="31"/>
      <c r="G34" s="31"/>
      <c r="H34" s="31"/>
      <c r="I34" s="31"/>
      <c r="J34" s="142"/>
      <c r="K34" s="31"/>
    </row>
    <row r="35" spans="2:11" x14ac:dyDescent="0.25">
      <c r="B35" s="31"/>
      <c r="C35" s="31"/>
      <c r="D35" s="31"/>
      <c r="E35" s="31"/>
      <c r="F35" s="31"/>
      <c r="G35" s="31"/>
      <c r="H35" s="31"/>
      <c r="I35" s="31"/>
      <c r="J35" s="142"/>
      <c r="K35" s="31"/>
    </row>
    <row r="36" spans="2:11" x14ac:dyDescent="0.25">
      <c r="B36" s="31"/>
      <c r="C36" s="31"/>
      <c r="D36" s="31"/>
      <c r="E36" s="31"/>
      <c r="F36" s="31"/>
      <c r="G36" s="31"/>
      <c r="H36" s="31"/>
      <c r="I36" s="31"/>
      <c r="J36" s="142"/>
      <c r="K36" s="31"/>
    </row>
    <row r="37" spans="2:11" x14ac:dyDescent="0.25">
      <c r="B37" s="31"/>
      <c r="C37" s="31"/>
      <c r="D37" s="31"/>
      <c r="E37" s="31"/>
      <c r="F37" s="31"/>
      <c r="G37" s="31"/>
      <c r="H37" s="31"/>
      <c r="I37" s="31"/>
      <c r="J37" s="142"/>
      <c r="K37" s="31"/>
    </row>
    <row r="38" spans="2:11" x14ac:dyDescent="0.25">
      <c r="B38" s="31"/>
      <c r="C38" s="31"/>
      <c r="D38" s="31"/>
      <c r="E38" s="31"/>
      <c r="F38" s="31"/>
      <c r="G38" s="31"/>
      <c r="H38" s="31"/>
      <c r="I38" s="31"/>
      <c r="J38" s="142"/>
      <c r="K38" s="31"/>
    </row>
    <row r="39" spans="2:11" x14ac:dyDescent="0.25">
      <c r="B39" s="31"/>
      <c r="C39" s="31"/>
      <c r="D39" s="31"/>
      <c r="E39" s="31"/>
      <c r="F39" s="31"/>
      <c r="G39" s="31"/>
      <c r="H39" s="31"/>
      <c r="I39" s="31"/>
      <c r="J39" s="142"/>
      <c r="K39" s="31"/>
    </row>
    <row r="40" spans="2:11" x14ac:dyDescent="0.25">
      <c r="B40" s="31"/>
      <c r="C40" s="31"/>
      <c r="D40" s="31"/>
      <c r="E40" s="31"/>
      <c r="F40" s="31"/>
      <c r="G40" s="31"/>
      <c r="H40" s="31"/>
      <c r="I40" s="31"/>
      <c r="J40" s="142"/>
      <c r="K40" s="31"/>
    </row>
    <row r="41" spans="2:11" x14ac:dyDescent="0.25">
      <c r="B41" s="31"/>
      <c r="C41" s="31"/>
      <c r="D41" s="31"/>
      <c r="E41" s="31"/>
      <c r="F41" s="31"/>
      <c r="G41" s="31"/>
      <c r="H41" s="31"/>
      <c r="I41" s="31"/>
      <c r="J41" s="142"/>
      <c r="K41" s="31"/>
    </row>
    <row r="42" spans="2:11" x14ac:dyDescent="0.25">
      <c r="B42" s="31"/>
      <c r="C42" s="31"/>
      <c r="D42" s="31"/>
      <c r="E42" s="31"/>
      <c r="F42" s="31"/>
      <c r="G42" s="31"/>
      <c r="H42" s="31"/>
      <c r="I42" s="31"/>
      <c r="J42" s="142"/>
      <c r="K42" s="31"/>
    </row>
    <row r="43" spans="2:11" x14ac:dyDescent="0.25">
      <c r="B43" s="31"/>
      <c r="C43" s="31"/>
      <c r="D43" s="31"/>
      <c r="E43" s="31"/>
      <c r="F43" s="31"/>
      <c r="G43" s="31"/>
      <c r="H43" s="31"/>
      <c r="I43" s="31"/>
      <c r="J43" s="142"/>
      <c r="K43" s="31"/>
    </row>
    <row r="44" spans="2:11" x14ac:dyDescent="0.25">
      <c r="B44" s="31"/>
      <c r="C44" s="31"/>
      <c r="D44" s="31"/>
      <c r="E44" s="31"/>
      <c r="F44" s="31"/>
      <c r="G44" s="31"/>
      <c r="H44" s="31"/>
      <c r="I44" s="31"/>
      <c r="J44" s="142"/>
      <c r="K44" s="31"/>
    </row>
    <row r="45" spans="2:11" x14ac:dyDescent="0.25">
      <c r="B45" s="31"/>
      <c r="C45" s="31"/>
      <c r="D45" s="31"/>
      <c r="E45" s="31"/>
      <c r="F45" s="31"/>
      <c r="G45" s="31"/>
      <c r="H45" s="31"/>
      <c r="I45" s="31"/>
      <c r="J45" s="142"/>
      <c r="K45" s="31"/>
    </row>
    <row r="46" spans="2:11" x14ac:dyDescent="0.25">
      <c r="B46" s="31"/>
      <c r="C46" s="31"/>
      <c r="D46" s="31"/>
      <c r="E46" s="31"/>
      <c r="F46" s="31"/>
      <c r="G46" s="31"/>
      <c r="H46" s="31"/>
      <c r="I46" s="31"/>
      <c r="J46" s="142"/>
      <c r="K46" s="31"/>
    </row>
    <row r="47" spans="2:11" x14ac:dyDescent="0.25">
      <c r="B47" s="31"/>
      <c r="C47" s="31"/>
      <c r="D47" s="31"/>
      <c r="E47" s="31"/>
      <c r="F47" s="31"/>
      <c r="G47" s="31"/>
      <c r="H47" s="31"/>
      <c r="I47" s="31"/>
      <c r="J47" s="142"/>
      <c r="K47" s="31"/>
    </row>
    <row r="48" spans="2:11" x14ac:dyDescent="0.25">
      <c r="B48" s="31"/>
      <c r="C48" s="31"/>
      <c r="D48" s="31"/>
      <c r="E48" s="31"/>
      <c r="F48" s="31"/>
      <c r="G48" s="31"/>
      <c r="H48" s="31"/>
      <c r="I48" s="31"/>
      <c r="J48" s="142"/>
      <c r="K48" s="31"/>
    </row>
    <row r="49" spans="2:11" x14ac:dyDescent="0.25">
      <c r="B49" s="31"/>
      <c r="C49" s="31"/>
      <c r="D49" s="31"/>
      <c r="E49" s="31"/>
      <c r="F49" s="31"/>
      <c r="G49" s="31"/>
      <c r="H49" s="31"/>
      <c r="I49" s="31"/>
      <c r="J49" s="142"/>
      <c r="K49" s="31"/>
    </row>
    <row r="50" spans="2:11" x14ac:dyDescent="0.25">
      <c r="B50" s="31"/>
      <c r="C50" s="31"/>
      <c r="D50" s="31"/>
      <c r="E50" s="31"/>
      <c r="F50" s="31"/>
      <c r="G50" s="31"/>
      <c r="H50" s="31"/>
      <c r="I50" s="31"/>
      <c r="J50" s="142"/>
      <c r="K50" s="31"/>
    </row>
    <row r="51" spans="2:11" x14ac:dyDescent="0.25">
      <c r="B51" s="31"/>
      <c r="C51" s="31"/>
      <c r="D51" s="31"/>
      <c r="E51" s="31"/>
      <c r="F51" s="31"/>
      <c r="G51" s="31"/>
      <c r="H51" s="31"/>
      <c r="I51" s="31"/>
      <c r="J51" s="142"/>
      <c r="K51" s="31"/>
    </row>
    <row r="52" spans="2:11" x14ac:dyDescent="0.25">
      <c r="B52" s="31"/>
      <c r="C52" s="31"/>
      <c r="D52" s="31"/>
      <c r="E52" s="31"/>
      <c r="F52" s="31"/>
      <c r="G52" s="31"/>
      <c r="H52" s="31"/>
      <c r="I52" s="31"/>
      <c r="J52" s="142"/>
      <c r="K52" s="31"/>
    </row>
    <row r="53" spans="2:11" x14ac:dyDescent="0.25">
      <c r="B53" s="31"/>
      <c r="C53" s="31"/>
      <c r="D53" s="31"/>
      <c r="E53" s="31"/>
      <c r="F53" s="31"/>
      <c r="G53" s="31"/>
      <c r="H53" s="31"/>
      <c r="I53" s="31"/>
      <c r="J53" s="142"/>
      <c r="K53" s="31"/>
    </row>
    <row r="54" spans="2:11" x14ac:dyDescent="0.25">
      <c r="B54" s="31"/>
      <c r="C54" s="31"/>
      <c r="D54" s="31"/>
      <c r="E54" s="31"/>
      <c r="F54" s="31"/>
      <c r="G54" s="31"/>
      <c r="H54" s="31"/>
      <c r="I54" s="31"/>
      <c r="J54" s="142"/>
      <c r="K54" s="31"/>
    </row>
    <row r="55" spans="2:11" x14ac:dyDescent="0.25">
      <c r="B55" s="31"/>
      <c r="C55" s="31"/>
      <c r="D55" s="31"/>
      <c r="E55" s="31"/>
      <c r="F55" s="31"/>
      <c r="G55" s="31"/>
      <c r="H55" s="31"/>
      <c r="I55" s="31"/>
      <c r="J55" s="142"/>
      <c r="K55" s="31"/>
    </row>
    <row r="56" spans="2:11" x14ac:dyDescent="0.25">
      <c r="B56" s="31"/>
      <c r="C56" s="31"/>
      <c r="D56" s="31"/>
      <c r="E56" s="31"/>
      <c r="F56" s="31"/>
      <c r="G56" s="31"/>
      <c r="H56" s="31"/>
      <c r="I56" s="31"/>
      <c r="J56" s="142"/>
      <c r="K56" s="31"/>
    </row>
    <row r="57" spans="2:11" x14ac:dyDescent="0.25">
      <c r="B57" s="31"/>
      <c r="C57" s="31"/>
      <c r="D57" s="31"/>
      <c r="E57" s="31"/>
      <c r="F57" s="31"/>
      <c r="G57" s="31"/>
      <c r="H57" s="31"/>
      <c r="I57" s="31"/>
      <c r="J57" s="142"/>
      <c r="K57" s="31"/>
    </row>
    <row r="58" spans="2:11" x14ac:dyDescent="0.25">
      <c r="B58" s="31"/>
      <c r="C58" s="31"/>
      <c r="D58" s="31"/>
      <c r="E58" s="31"/>
      <c r="F58" s="31"/>
      <c r="G58" s="31"/>
      <c r="H58" s="31"/>
      <c r="I58" s="31"/>
      <c r="J58" s="142"/>
      <c r="K58" s="31"/>
    </row>
    <row r="59" spans="2:11" x14ac:dyDescent="0.25">
      <c r="B59" s="31"/>
      <c r="C59" s="31"/>
      <c r="D59" s="31"/>
      <c r="E59" s="31"/>
      <c r="F59" s="31"/>
      <c r="G59" s="31"/>
      <c r="H59" s="31"/>
      <c r="I59" s="31"/>
      <c r="J59" s="142"/>
      <c r="K59" s="31"/>
    </row>
    <row r="60" spans="2:11" x14ac:dyDescent="0.25">
      <c r="B60" s="31"/>
      <c r="C60" s="31"/>
      <c r="D60" s="31"/>
      <c r="E60" s="31"/>
      <c r="F60" s="31"/>
      <c r="G60" s="31"/>
      <c r="H60" s="31"/>
      <c r="I60" s="31"/>
      <c r="J60" s="142"/>
      <c r="K60" s="31"/>
    </row>
    <row r="61" spans="2:11" x14ac:dyDescent="0.25">
      <c r="B61" s="31"/>
      <c r="C61" s="31"/>
      <c r="D61" s="31"/>
      <c r="E61" s="31"/>
      <c r="F61" s="31"/>
      <c r="G61" s="31"/>
      <c r="H61" s="31"/>
      <c r="I61" s="31"/>
      <c r="J61" s="142"/>
      <c r="K61" s="31"/>
    </row>
    <row r="62" spans="2:11" x14ac:dyDescent="0.25">
      <c r="B62" s="31"/>
      <c r="C62" s="31"/>
      <c r="D62" s="31"/>
      <c r="E62" s="31"/>
      <c r="F62" s="31"/>
      <c r="G62" s="31"/>
      <c r="H62" s="31"/>
      <c r="I62" s="31"/>
      <c r="J62" s="142"/>
      <c r="K62" s="31"/>
    </row>
    <row r="63" spans="2:11" x14ac:dyDescent="0.25">
      <c r="B63" s="31"/>
      <c r="C63" s="31"/>
      <c r="D63" s="31"/>
      <c r="E63" s="31"/>
      <c r="F63" s="31"/>
      <c r="G63" s="31"/>
      <c r="H63" s="31"/>
      <c r="I63" s="31"/>
      <c r="J63" s="142"/>
      <c r="K63" s="31"/>
    </row>
  </sheetData>
  <sheetProtection sheet="1" objects="1" scenarios="1"/>
  <mergeCells count="3">
    <mergeCell ref="C1:J1"/>
    <mergeCell ref="C2:J2"/>
    <mergeCell ref="G23:I23"/>
  </mergeCells>
  <phoneticPr fontId="16" type="noConversion"/>
  <pageMargins left="0.75" right="0.75" top="1" bottom="1" header="0.5" footer="0.5"/>
  <pageSetup orientation="portrait" horizontalDpi="4294967293" verticalDpi="429496729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D119"/>
  <sheetViews>
    <sheetView zoomScale="150" workbookViewId="0">
      <pane xSplit="3" ySplit="3" topLeftCell="D4" activePane="bottomRight" state="frozen"/>
      <selection pane="topRight" activeCell="C1" sqref="C1"/>
      <selection pane="bottomLeft" activeCell="A4" sqref="A4"/>
      <selection pane="bottomRight" activeCell="G19" sqref="G19"/>
    </sheetView>
  </sheetViews>
  <sheetFormatPr defaultColWidth="10.85546875" defaultRowHeight="12.75" x14ac:dyDescent="0.2"/>
  <cols>
    <col min="1" max="1" width="2.28515625" customWidth="1"/>
    <col min="2" max="2" width="44" style="34" customWidth="1"/>
    <col min="3" max="3" width="11.42578125" customWidth="1"/>
    <col min="4" max="28" width="12.28515625" customWidth="1"/>
    <col min="29" max="29" width="8.85546875" customWidth="1"/>
  </cols>
  <sheetData>
    <row r="1" spans="2:56" ht="18" x14ac:dyDescent="0.25">
      <c r="B1" s="163" t="s">
        <v>89</v>
      </c>
      <c r="C1" s="253">
        <f>'1 Enterprises'!D3</f>
        <v>0</v>
      </c>
      <c r="D1" s="1"/>
      <c r="E1" s="2"/>
      <c r="F1" s="2"/>
      <c r="G1" s="2"/>
      <c r="H1" s="2"/>
      <c r="I1" s="2"/>
      <c r="J1" s="2"/>
      <c r="K1" s="51"/>
      <c r="L1" s="2"/>
      <c r="M1" s="2"/>
      <c r="N1" s="2"/>
      <c r="O1" s="2"/>
      <c r="P1" s="2"/>
      <c r="Q1" s="2"/>
      <c r="R1" s="2"/>
      <c r="S1" s="2"/>
      <c r="T1" s="2"/>
      <c r="U1" s="2"/>
      <c r="V1" s="2"/>
      <c r="W1" s="2"/>
      <c r="X1" s="2"/>
      <c r="Y1" s="2"/>
      <c r="Z1" s="2"/>
      <c r="AA1" s="2"/>
      <c r="AB1" s="2"/>
    </row>
    <row r="2" spans="2:56" s="31" customFormat="1" x14ac:dyDescent="0.2">
      <c r="B2" s="210">
        <f>'1 Enterprises'!B3</f>
        <v>0</v>
      </c>
      <c r="D2" s="31" t="s">
        <v>132</v>
      </c>
      <c r="E2" s="31" t="s">
        <v>133</v>
      </c>
      <c r="F2" s="31" t="s">
        <v>134</v>
      </c>
      <c r="G2" s="31" t="s">
        <v>135</v>
      </c>
      <c r="H2" s="31" t="s">
        <v>136</v>
      </c>
      <c r="I2" s="31" t="s">
        <v>137</v>
      </c>
      <c r="J2" s="31" t="s">
        <v>138</v>
      </c>
      <c r="K2" s="31" t="s">
        <v>139</v>
      </c>
      <c r="L2" s="31" t="s">
        <v>140</v>
      </c>
      <c r="M2" s="31" t="s">
        <v>141</v>
      </c>
      <c r="N2" s="31" t="s">
        <v>142</v>
      </c>
      <c r="O2" s="31" t="s">
        <v>143</v>
      </c>
      <c r="P2" s="31" t="s">
        <v>144</v>
      </c>
      <c r="Q2" s="31" t="s">
        <v>277</v>
      </c>
      <c r="R2" s="31" t="s">
        <v>148</v>
      </c>
      <c r="S2" s="31" t="s">
        <v>149</v>
      </c>
      <c r="T2" s="31" t="s">
        <v>150</v>
      </c>
      <c r="U2" s="31" t="s">
        <v>151</v>
      </c>
      <c r="V2" s="31" t="s">
        <v>152</v>
      </c>
      <c r="W2" s="31" t="s">
        <v>153</v>
      </c>
      <c r="X2" s="31" t="s">
        <v>154</v>
      </c>
      <c r="Y2" s="31" t="s">
        <v>155</v>
      </c>
      <c r="Z2" s="31" t="s">
        <v>156</v>
      </c>
      <c r="AA2" s="31" t="s">
        <v>157</v>
      </c>
      <c r="AB2" s="31" t="s">
        <v>158</v>
      </c>
    </row>
    <row r="3" spans="2:56" s="42" customFormat="1" ht="15" x14ac:dyDescent="0.25">
      <c r="D3" s="202">
        <f>'1 Enterprises'!D5</f>
        <v>0</v>
      </c>
      <c r="E3" s="202">
        <f>'1 Enterprises'!E5</f>
        <v>0</v>
      </c>
      <c r="F3" s="202">
        <f>'1 Enterprises'!F5</f>
        <v>0</v>
      </c>
      <c r="G3" s="202">
        <f>'1 Enterprises'!G5</f>
        <v>0</v>
      </c>
      <c r="H3" s="202">
        <f>'1 Enterprises'!H5</f>
        <v>0</v>
      </c>
      <c r="I3" s="202">
        <f>'1 Enterprises'!I5</f>
        <v>0</v>
      </c>
      <c r="J3" s="202">
        <f>'1 Enterprises'!J5</f>
        <v>0</v>
      </c>
      <c r="K3" s="202">
        <f>'1 Enterprises'!K5</f>
        <v>0</v>
      </c>
      <c r="L3" s="202">
        <f>'1 Enterprises'!L5</f>
        <v>0</v>
      </c>
      <c r="M3" s="202">
        <f>'1 Enterprises'!M5</f>
        <v>0</v>
      </c>
      <c r="N3" s="202">
        <f>'1 Enterprises'!N5</f>
        <v>0</v>
      </c>
      <c r="O3" s="202">
        <f>'1 Enterprises'!O5</f>
        <v>0</v>
      </c>
      <c r="P3" s="202">
        <f>'1 Enterprises'!P5</f>
        <v>0</v>
      </c>
      <c r="Q3" s="202">
        <f>'1 Enterprises'!Q5</f>
        <v>0</v>
      </c>
      <c r="R3" s="202">
        <f>'1 Enterprises'!R5</f>
        <v>0</v>
      </c>
      <c r="S3" s="202">
        <f>'1 Enterprises'!S5</f>
        <v>0</v>
      </c>
      <c r="T3" s="202">
        <f>'1 Enterprises'!T5</f>
        <v>0</v>
      </c>
      <c r="U3" s="202">
        <f>'1 Enterprises'!U5</f>
        <v>0</v>
      </c>
      <c r="V3" s="202">
        <f>'1 Enterprises'!V5</f>
        <v>0</v>
      </c>
      <c r="W3" s="202">
        <f>'1 Enterprises'!W5</f>
        <v>0</v>
      </c>
      <c r="X3" s="202">
        <f>'1 Enterprises'!X5</f>
        <v>0</v>
      </c>
      <c r="Y3" s="202">
        <f>'1 Enterprises'!Y5</f>
        <v>0</v>
      </c>
      <c r="Z3" s="202">
        <f>'1 Enterprises'!Z5</f>
        <v>0</v>
      </c>
      <c r="AA3" s="202">
        <f>'1 Enterprises'!AA5</f>
        <v>0</v>
      </c>
      <c r="AB3" s="202">
        <f>'1 Enterprises'!AB5</f>
        <v>0</v>
      </c>
    </row>
    <row r="4" spans="2:56" s="36" customFormat="1" x14ac:dyDescent="0.2"/>
    <row r="5" spans="2:56" s="36" customFormat="1" x14ac:dyDescent="0.2">
      <c r="B5" s="64" t="s">
        <v>338</v>
      </c>
      <c r="C5" s="35"/>
      <c r="D5" s="46">
        <f>'1 Enterprises'!D22*'1 Enterprises'!D13*'1 Enterprises'!D6</f>
        <v>0</v>
      </c>
      <c r="E5" s="46">
        <f>'1 Enterprises'!E22*'1 Enterprises'!E13*'1 Enterprises'!E6</f>
        <v>0</v>
      </c>
      <c r="F5" s="46">
        <f>'1 Enterprises'!F22*'1 Enterprises'!F13*'1 Enterprises'!F6</f>
        <v>0</v>
      </c>
      <c r="G5" s="46">
        <f>'1 Enterprises'!G22*'1 Enterprises'!G13*'1 Enterprises'!G6</f>
        <v>0</v>
      </c>
      <c r="H5" s="46">
        <f>'1 Enterprises'!H22*'1 Enterprises'!H13*'1 Enterprises'!H6</f>
        <v>0</v>
      </c>
      <c r="I5" s="46">
        <f>'1 Enterprises'!I22*'1 Enterprises'!I13*'1 Enterprises'!I6</f>
        <v>0</v>
      </c>
      <c r="J5" s="46">
        <f>'1 Enterprises'!J22*'1 Enterprises'!J13*'1 Enterprises'!J6</f>
        <v>0</v>
      </c>
      <c r="K5" s="46">
        <f>'1 Enterprises'!K22*'1 Enterprises'!K13*'1 Enterprises'!K6</f>
        <v>0</v>
      </c>
      <c r="L5" s="46">
        <f>'1 Enterprises'!L22*'1 Enterprises'!L13*'1 Enterprises'!L6</f>
        <v>0</v>
      </c>
      <c r="M5" s="46">
        <f>'1 Enterprises'!M22*'1 Enterprises'!M13*'1 Enterprises'!M6</f>
        <v>0</v>
      </c>
      <c r="N5" s="46">
        <f>'1 Enterprises'!N22*'1 Enterprises'!N13*'1 Enterprises'!N6</f>
        <v>0</v>
      </c>
      <c r="O5" s="46">
        <f>'1 Enterprises'!O22*'1 Enterprises'!O13*'1 Enterprises'!O6</f>
        <v>0</v>
      </c>
      <c r="P5" s="46">
        <f>'1 Enterprises'!P22*'1 Enterprises'!P13*'1 Enterprises'!P6</f>
        <v>0</v>
      </c>
      <c r="Q5" s="46">
        <f>'1 Enterprises'!Q22*'1 Enterprises'!Q13*'1 Enterprises'!Q6</f>
        <v>0</v>
      </c>
      <c r="R5" s="46">
        <f>'1 Enterprises'!R22*'1 Enterprises'!R13*'1 Enterprises'!R6</f>
        <v>0</v>
      </c>
      <c r="S5" s="46">
        <f>'1 Enterprises'!S22*'1 Enterprises'!S13*'1 Enterprises'!S6</f>
        <v>0</v>
      </c>
      <c r="T5" s="46">
        <f>'1 Enterprises'!T22*'1 Enterprises'!T13*'1 Enterprises'!T6</f>
        <v>0</v>
      </c>
      <c r="U5" s="46">
        <f>'1 Enterprises'!U22*'1 Enterprises'!U13*'1 Enterprises'!U6</f>
        <v>0</v>
      </c>
      <c r="V5" s="46">
        <f>'1 Enterprises'!V22*'1 Enterprises'!V13*'1 Enterprises'!V6</f>
        <v>0</v>
      </c>
      <c r="W5" s="46">
        <f>'1 Enterprises'!W22*'1 Enterprises'!W13*'1 Enterprises'!W6</f>
        <v>0</v>
      </c>
      <c r="X5" s="46">
        <f>'1 Enterprises'!X22*'1 Enterprises'!X13*'1 Enterprises'!X6</f>
        <v>0</v>
      </c>
      <c r="Y5" s="46">
        <f>'1 Enterprises'!Y22*'1 Enterprises'!Y13*'1 Enterprises'!Y6</f>
        <v>0</v>
      </c>
      <c r="Z5" s="46">
        <f>'1 Enterprises'!Z22*'1 Enterprises'!Z13*'1 Enterprises'!Z6</f>
        <v>0</v>
      </c>
      <c r="AA5" s="46">
        <f>'1 Enterprises'!AA22*'1 Enterprises'!AA13*'1 Enterprises'!AA6</f>
        <v>0</v>
      </c>
      <c r="AB5" s="46">
        <f>'1 Enterprises'!AB22*'1 Enterprises'!AB13*'1 Enterprises'!AB6</f>
        <v>0</v>
      </c>
    </row>
    <row r="6" spans="2:56" s="36" customFormat="1" ht="15" x14ac:dyDescent="0.25">
      <c r="B6" s="64" t="s">
        <v>286</v>
      </c>
      <c r="C6" s="35"/>
      <c r="D6" s="150">
        <v>1</v>
      </c>
      <c r="E6" s="150">
        <v>1</v>
      </c>
      <c r="F6" s="150">
        <v>1</v>
      </c>
      <c r="G6" s="150">
        <v>1</v>
      </c>
      <c r="H6" s="150">
        <v>1</v>
      </c>
      <c r="I6" s="150">
        <v>1</v>
      </c>
      <c r="J6" s="150">
        <v>1</v>
      </c>
      <c r="K6" s="150">
        <v>1</v>
      </c>
      <c r="L6" s="150">
        <v>1</v>
      </c>
      <c r="M6" s="150">
        <v>1</v>
      </c>
      <c r="N6" s="150">
        <v>1</v>
      </c>
      <c r="O6" s="150">
        <v>1</v>
      </c>
      <c r="P6" s="150">
        <v>1</v>
      </c>
      <c r="Q6" s="150">
        <v>1</v>
      </c>
      <c r="R6" s="150">
        <v>1</v>
      </c>
      <c r="S6" s="150">
        <v>1</v>
      </c>
      <c r="T6" s="150">
        <v>1</v>
      </c>
      <c r="U6" s="150">
        <v>1</v>
      </c>
      <c r="V6" s="150">
        <v>1</v>
      </c>
      <c r="W6" s="150">
        <v>1</v>
      </c>
      <c r="X6" s="150">
        <v>1</v>
      </c>
      <c r="Y6" s="150">
        <v>1</v>
      </c>
      <c r="Z6" s="150">
        <v>1</v>
      </c>
      <c r="AA6" s="150">
        <v>1</v>
      </c>
      <c r="AB6" s="150">
        <v>1</v>
      </c>
    </row>
    <row r="7" spans="2:56" s="36" customFormat="1" x14ac:dyDescent="0.2">
      <c r="B7" s="64" t="s">
        <v>228</v>
      </c>
      <c r="C7" s="35"/>
      <c r="D7" s="104">
        <f>IF(D6&gt;0,(D6/SUM($D6:$AB6)),0)</f>
        <v>0.04</v>
      </c>
      <c r="E7" s="104">
        <f t="shared" ref="E7:AB7" si="0">IF(E6&gt;0,(E6/SUM($D6:$AB6)),0)</f>
        <v>0.04</v>
      </c>
      <c r="F7" s="104">
        <f t="shared" si="0"/>
        <v>0.04</v>
      </c>
      <c r="G7" s="104">
        <f t="shared" si="0"/>
        <v>0.04</v>
      </c>
      <c r="H7" s="104">
        <f t="shared" si="0"/>
        <v>0.04</v>
      </c>
      <c r="I7" s="104">
        <f t="shared" si="0"/>
        <v>0.04</v>
      </c>
      <c r="J7" s="104">
        <f t="shared" si="0"/>
        <v>0.04</v>
      </c>
      <c r="K7" s="104">
        <f t="shared" si="0"/>
        <v>0.04</v>
      </c>
      <c r="L7" s="104">
        <f t="shared" si="0"/>
        <v>0.04</v>
      </c>
      <c r="M7" s="104">
        <f t="shared" si="0"/>
        <v>0.04</v>
      </c>
      <c r="N7" s="104">
        <f t="shared" si="0"/>
        <v>0.04</v>
      </c>
      <c r="O7" s="104">
        <f t="shared" si="0"/>
        <v>0.04</v>
      </c>
      <c r="P7" s="104">
        <f t="shared" si="0"/>
        <v>0.04</v>
      </c>
      <c r="Q7" s="104">
        <f t="shared" si="0"/>
        <v>0.04</v>
      </c>
      <c r="R7" s="104">
        <f t="shared" si="0"/>
        <v>0.04</v>
      </c>
      <c r="S7" s="104">
        <f t="shared" si="0"/>
        <v>0.04</v>
      </c>
      <c r="T7" s="104">
        <f t="shared" si="0"/>
        <v>0.04</v>
      </c>
      <c r="U7" s="104">
        <f t="shared" si="0"/>
        <v>0.04</v>
      </c>
      <c r="V7" s="104">
        <f t="shared" si="0"/>
        <v>0.04</v>
      </c>
      <c r="W7" s="104">
        <f t="shared" si="0"/>
        <v>0.04</v>
      </c>
      <c r="X7" s="104">
        <f t="shared" si="0"/>
        <v>0.04</v>
      </c>
      <c r="Y7" s="104">
        <f t="shared" si="0"/>
        <v>0.04</v>
      </c>
      <c r="Z7" s="104">
        <f t="shared" si="0"/>
        <v>0.04</v>
      </c>
      <c r="AA7" s="104">
        <f t="shared" si="0"/>
        <v>0.04</v>
      </c>
      <c r="AB7" s="104">
        <f t="shared" si="0"/>
        <v>0.04</v>
      </c>
    </row>
    <row r="8" spans="2:56" s="123" customFormat="1" hidden="1" x14ac:dyDescent="0.2">
      <c r="B8" s="122"/>
      <c r="C8" s="46"/>
      <c r="D8" s="46">
        <f>D5*D7</f>
        <v>0</v>
      </c>
      <c r="E8" s="46">
        <f t="shared" ref="E8:N8" si="1">E5*E7</f>
        <v>0</v>
      </c>
      <c r="F8" s="46">
        <f t="shared" si="1"/>
        <v>0</v>
      </c>
      <c r="G8" s="46">
        <f t="shared" si="1"/>
        <v>0</v>
      </c>
      <c r="H8" s="46">
        <f t="shared" si="1"/>
        <v>0</v>
      </c>
      <c r="I8" s="46">
        <f t="shared" si="1"/>
        <v>0</v>
      </c>
      <c r="J8" s="46">
        <f t="shared" si="1"/>
        <v>0</v>
      </c>
      <c r="K8" s="46">
        <f t="shared" si="1"/>
        <v>0</v>
      </c>
      <c r="L8" s="46">
        <f t="shared" si="1"/>
        <v>0</v>
      </c>
      <c r="M8" s="46">
        <f t="shared" si="1"/>
        <v>0</v>
      </c>
      <c r="N8" s="46">
        <f t="shared" si="1"/>
        <v>0</v>
      </c>
      <c r="O8" s="46">
        <f t="shared" ref="O8:AB8" si="2">O5*O7</f>
        <v>0</v>
      </c>
      <c r="P8" s="46">
        <f t="shared" si="2"/>
        <v>0</v>
      </c>
      <c r="Q8" s="46">
        <f t="shared" si="2"/>
        <v>0</v>
      </c>
      <c r="R8" s="46">
        <f t="shared" si="2"/>
        <v>0</v>
      </c>
      <c r="S8" s="46">
        <f t="shared" si="2"/>
        <v>0</v>
      </c>
      <c r="T8" s="46">
        <f t="shared" si="2"/>
        <v>0</v>
      </c>
      <c r="U8" s="46">
        <f t="shared" si="2"/>
        <v>0</v>
      </c>
      <c r="V8" s="46">
        <f t="shared" si="2"/>
        <v>0</v>
      </c>
      <c r="W8" s="46">
        <f t="shared" si="2"/>
        <v>0</v>
      </c>
      <c r="X8" s="46">
        <f t="shared" si="2"/>
        <v>0</v>
      </c>
      <c r="Y8" s="46">
        <f t="shared" si="2"/>
        <v>0</v>
      </c>
      <c r="Z8" s="46">
        <f t="shared" si="2"/>
        <v>0</v>
      </c>
      <c r="AA8" s="46">
        <f t="shared" si="2"/>
        <v>0</v>
      </c>
      <c r="AB8" s="46">
        <f t="shared" si="2"/>
        <v>0</v>
      </c>
    </row>
    <row r="9" spans="2:56" x14ac:dyDescent="0.2">
      <c r="B9" s="64" t="s">
        <v>333</v>
      </c>
      <c r="C9" s="1"/>
      <c r="D9" s="104">
        <f t="shared" ref="D9:AB9" si="3">IF(SUM($D8:$AB8)&gt;0,(D8/SUM($D8:$AB8)),0)</f>
        <v>0</v>
      </c>
      <c r="E9" s="104">
        <f t="shared" si="3"/>
        <v>0</v>
      </c>
      <c r="F9" s="104">
        <f t="shared" si="3"/>
        <v>0</v>
      </c>
      <c r="G9" s="104">
        <f t="shared" si="3"/>
        <v>0</v>
      </c>
      <c r="H9" s="104">
        <f t="shared" si="3"/>
        <v>0</v>
      </c>
      <c r="I9" s="104">
        <f t="shared" si="3"/>
        <v>0</v>
      </c>
      <c r="J9" s="104">
        <f t="shared" si="3"/>
        <v>0</v>
      </c>
      <c r="K9" s="104">
        <f t="shared" si="3"/>
        <v>0</v>
      </c>
      <c r="L9" s="104">
        <f t="shared" si="3"/>
        <v>0</v>
      </c>
      <c r="M9" s="104">
        <f t="shared" si="3"/>
        <v>0</v>
      </c>
      <c r="N9" s="104">
        <f t="shared" si="3"/>
        <v>0</v>
      </c>
      <c r="O9" s="104">
        <f t="shared" si="3"/>
        <v>0</v>
      </c>
      <c r="P9" s="104">
        <f t="shared" si="3"/>
        <v>0</v>
      </c>
      <c r="Q9" s="104">
        <f t="shared" si="3"/>
        <v>0</v>
      </c>
      <c r="R9" s="104">
        <f t="shared" si="3"/>
        <v>0</v>
      </c>
      <c r="S9" s="104">
        <f t="shared" si="3"/>
        <v>0</v>
      </c>
      <c r="T9" s="104">
        <f t="shared" si="3"/>
        <v>0</v>
      </c>
      <c r="U9" s="104">
        <f t="shared" si="3"/>
        <v>0</v>
      </c>
      <c r="V9" s="104">
        <f t="shared" si="3"/>
        <v>0</v>
      </c>
      <c r="W9" s="104">
        <f t="shared" si="3"/>
        <v>0</v>
      </c>
      <c r="X9" s="104">
        <f t="shared" si="3"/>
        <v>0</v>
      </c>
      <c r="Y9" s="104">
        <f t="shared" si="3"/>
        <v>0</v>
      </c>
      <c r="Z9" s="104">
        <f t="shared" si="3"/>
        <v>0</v>
      </c>
      <c r="AA9" s="104">
        <f t="shared" si="3"/>
        <v>0</v>
      </c>
      <c r="AB9" s="104">
        <f t="shared" si="3"/>
        <v>0</v>
      </c>
      <c r="AC9" s="106"/>
      <c r="AD9" s="106"/>
    </row>
    <row r="10" spans="2:56" x14ac:dyDescent="0.2">
      <c r="B10" s="64"/>
      <c r="C10" s="1"/>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D10" s="106"/>
    </row>
    <row r="11" spans="2:56" s="34" customFormat="1" x14ac:dyDescent="0.2">
      <c r="B11" s="64" t="s">
        <v>284</v>
      </c>
      <c r="C11" s="33"/>
      <c r="D11" s="204">
        <f>IF(D3&gt;0,(('1 Enterprises'!D6/'1 Enterprises'!D14)*('1 Enterprises'!D22/52)),0)</f>
        <v>0</v>
      </c>
      <c r="E11" s="204">
        <f>IF(E3&gt;0,(('1 Enterprises'!E6/'1 Enterprises'!E14)*('1 Enterprises'!E22/52)),0)</f>
        <v>0</v>
      </c>
      <c r="F11" s="204">
        <f>IF(F3&gt;0,(('1 Enterprises'!F6/'1 Enterprises'!F14)*('1 Enterprises'!F22/52)),0)</f>
        <v>0</v>
      </c>
      <c r="G11" s="204">
        <f>IF(G3&gt;0,(('1 Enterprises'!G6/'1 Enterprises'!G14)*('1 Enterprises'!G22/52)),0)</f>
        <v>0</v>
      </c>
      <c r="H11" s="204">
        <f>IF(H3&gt;0,(('1 Enterprises'!H6/'1 Enterprises'!H14)*('1 Enterprises'!H22/52)),0)</f>
        <v>0</v>
      </c>
      <c r="I11" s="204">
        <f>IF(I3&gt;0,(('1 Enterprises'!I6/'1 Enterprises'!I14)*('1 Enterprises'!I22/52)),0)</f>
        <v>0</v>
      </c>
      <c r="J11" s="204">
        <f>IF(J3&gt;0,(('1 Enterprises'!J6/'1 Enterprises'!J14)*('1 Enterprises'!J22/52)),0)</f>
        <v>0</v>
      </c>
      <c r="K11" s="204">
        <f>IF(K3&gt;0,(('1 Enterprises'!K6/'1 Enterprises'!K14)*('1 Enterprises'!K22/52)),0)</f>
        <v>0</v>
      </c>
      <c r="L11" s="204">
        <f>IF(L3&gt;0,(('1 Enterprises'!L6/'1 Enterprises'!L14)*('1 Enterprises'!L22/52)),0)</f>
        <v>0</v>
      </c>
      <c r="M11" s="204">
        <f>IF(M3&gt;0,(('1 Enterprises'!M6/'1 Enterprises'!M14)*('1 Enterprises'!M22/52)),0)</f>
        <v>0</v>
      </c>
      <c r="N11" s="204">
        <f>IF(N3&gt;0,(('1 Enterprises'!N6/'1 Enterprises'!N14)*('1 Enterprises'!N22/52)),0)</f>
        <v>0</v>
      </c>
      <c r="O11" s="204">
        <f>IF(O3&gt;0,(('1 Enterprises'!O6/'1 Enterprises'!O14)*('1 Enterprises'!O22/52)),0)</f>
        <v>0</v>
      </c>
      <c r="P11" s="204">
        <f>IF(P3&gt;0,(('1 Enterprises'!P6/'1 Enterprises'!P14)*('1 Enterprises'!P22/52)),0)</f>
        <v>0</v>
      </c>
      <c r="Q11" s="204">
        <f>IF(Q3&gt;0,(('1 Enterprises'!Q6/'1 Enterprises'!Q14)*('1 Enterprises'!Q22/52)),0)</f>
        <v>0</v>
      </c>
      <c r="R11" s="204">
        <f>IF(R3&gt;0,(('1 Enterprises'!R6/'1 Enterprises'!R14)*('1 Enterprises'!R22/52)),0)</f>
        <v>0</v>
      </c>
      <c r="S11" s="204">
        <f>IF(S3&gt;0,(('1 Enterprises'!S6/'1 Enterprises'!S14)*('1 Enterprises'!S22/52)),0)</f>
        <v>0</v>
      </c>
      <c r="T11" s="204">
        <f>IF(T3&gt;0,(('1 Enterprises'!T6/'1 Enterprises'!T14)*('1 Enterprises'!T22/52)),0)</f>
        <v>0</v>
      </c>
      <c r="U11" s="204">
        <f>IF(U3&gt;0,(('1 Enterprises'!U6/'1 Enterprises'!U14)*('1 Enterprises'!U22/52)),0)</f>
        <v>0</v>
      </c>
      <c r="V11" s="204">
        <f>IF(V3&gt;0,(('1 Enterprises'!V6/'1 Enterprises'!V14)*('1 Enterprises'!V22/52)),0)</f>
        <v>0</v>
      </c>
      <c r="W11" s="204">
        <f>IF(W3&gt;0,(('1 Enterprises'!W6/'1 Enterprises'!W14)*('1 Enterprises'!W22/52)),0)</f>
        <v>0</v>
      </c>
      <c r="X11" s="204">
        <f>IF(X3&gt;0,(('1 Enterprises'!X6/'1 Enterprises'!X14)*('1 Enterprises'!X22/52)),0)</f>
        <v>0</v>
      </c>
      <c r="Y11" s="204">
        <f>IF(Y3&gt;0,(('1 Enterprises'!Y6/'1 Enterprises'!Y14)*('1 Enterprises'!Y22/52)),0)</f>
        <v>0</v>
      </c>
      <c r="Z11" s="204">
        <f>IF(Z3&gt;0,(('1 Enterprises'!Z6/'1 Enterprises'!Z14)*('1 Enterprises'!Z22/52)),0)</f>
        <v>0</v>
      </c>
      <c r="AA11" s="204">
        <f>IF(AA3&gt;0,(('1 Enterprises'!AA6/'1 Enterprises'!AA14)*('1 Enterprises'!AA22/52)),0)</f>
        <v>0</v>
      </c>
      <c r="AB11" s="204">
        <f>IF(AB3&gt;0,(('1 Enterprises'!AB6/'1 Enterprises'!AB14)*('1 Enterprises'!AB22/52)),0)</f>
        <v>0</v>
      </c>
      <c r="AD11" s="105"/>
    </row>
    <row r="12" spans="2:56" x14ac:dyDescent="0.2">
      <c r="B12" s="64"/>
      <c r="C12" s="1"/>
      <c r="D12" s="86"/>
      <c r="E12" s="73"/>
      <c r="F12" s="73"/>
      <c r="G12" s="73"/>
      <c r="H12" s="73"/>
      <c r="I12" s="73"/>
      <c r="J12" s="73"/>
      <c r="K12" s="73"/>
      <c r="L12" s="73"/>
      <c r="M12" s="73"/>
      <c r="N12" s="73"/>
      <c r="O12" s="73"/>
      <c r="P12" s="73"/>
      <c r="Q12" s="73"/>
      <c r="R12" s="73"/>
      <c r="S12" s="73"/>
      <c r="T12" s="73"/>
      <c r="U12" s="73"/>
      <c r="V12" s="73"/>
      <c r="W12" s="73"/>
      <c r="X12" s="73"/>
      <c r="Y12" s="73"/>
      <c r="Z12" s="73"/>
      <c r="AA12" s="73"/>
      <c r="AB12" s="73"/>
    </row>
    <row r="13" spans="2:56" x14ac:dyDescent="0.2">
      <c r="B13" s="66" t="s">
        <v>340</v>
      </c>
      <c r="C13" s="1"/>
      <c r="D13" s="74"/>
      <c r="E13" s="74"/>
      <c r="F13" s="74"/>
      <c r="G13" s="74"/>
      <c r="H13" s="74"/>
      <c r="I13" s="74"/>
      <c r="J13" s="74"/>
      <c r="K13" s="74"/>
      <c r="L13" s="74"/>
      <c r="M13" s="74"/>
      <c r="N13" s="74"/>
      <c r="O13" s="74"/>
      <c r="P13" s="74"/>
      <c r="Q13" s="74"/>
      <c r="R13" s="74"/>
      <c r="S13" s="74"/>
      <c r="T13" s="74"/>
      <c r="U13" s="74"/>
      <c r="V13" s="74"/>
      <c r="W13" s="74"/>
      <c r="X13" s="74"/>
      <c r="Y13" s="74"/>
      <c r="Z13" s="74"/>
      <c r="AA13" s="74"/>
      <c r="AB13" s="74"/>
    </row>
    <row r="14" spans="2:56" s="63" customFormat="1" ht="15" x14ac:dyDescent="0.25">
      <c r="B14" s="67" t="str">
        <f>'2 Income Statement'!B37</f>
        <v xml:space="preserve"> Containers</v>
      </c>
      <c r="C14" s="206" t="s">
        <v>82</v>
      </c>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E14" s="165">
        <f>SUM(AF14:BD14)</f>
        <v>0</v>
      </c>
      <c r="AF14" s="164">
        <f>D14*'1 Enterprises'!D$6</f>
        <v>0</v>
      </c>
      <c r="AG14" s="164">
        <f>E14*'1 Enterprises'!E$6</f>
        <v>0</v>
      </c>
      <c r="AH14" s="164">
        <f>F14*'1 Enterprises'!F$6</f>
        <v>0</v>
      </c>
      <c r="AI14" s="164">
        <f>G14*'1 Enterprises'!G$6</f>
        <v>0</v>
      </c>
      <c r="AJ14" s="164">
        <f>H14*'1 Enterprises'!H$6</f>
        <v>0</v>
      </c>
      <c r="AK14" s="164">
        <f>I14*'1 Enterprises'!I$6</f>
        <v>0</v>
      </c>
      <c r="AL14" s="164">
        <f>J14*'1 Enterprises'!J$6</f>
        <v>0</v>
      </c>
      <c r="AM14" s="164">
        <f>K14*'1 Enterprises'!K$6</f>
        <v>0</v>
      </c>
      <c r="AN14" s="164">
        <f>L14*'1 Enterprises'!L$6</f>
        <v>0</v>
      </c>
      <c r="AO14" s="164">
        <f>M14*'1 Enterprises'!M$6</f>
        <v>0</v>
      </c>
      <c r="AP14" s="164">
        <f>N14*'1 Enterprises'!N$6</f>
        <v>0</v>
      </c>
      <c r="AQ14" s="164">
        <f>O14*'1 Enterprises'!O$6</f>
        <v>0</v>
      </c>
      <c r="AR14" s="164">
        <f>P14*'1 Enterprises'!P$6</f>
        <v>0</v>
      </c>
      <c r="AS14" s="164">
        <f>Q14*'1 Enterprises'!Q$6</f>
        <v>0</v>
      </c>
      <c r="AT14" s="164">
        <f>R14*'1 Enterprises'!R$6</f>
        <v>0</v>
      </c>
      <c r="AU14" s="164">
        <f>S14*'1 Enterprises'!S$6</f>
        <v>0</v>
      </c>
      <c r="AV14" s="164">
        <f>T14*'1 Enterprises'!T$6</f>
        <v>0</v>
      </c>
      <c r="AW14" s="164">
        <f>U14*'1 Enterprises'!U$6</f>
        <v>0</v>
      </c>
      <c r="AX14" s="164">
        <f>V14*'1 Enterprises'!V$6</f>
        <v>0</v>
      </c>
      <c r="AY14" s="164">
        <f>W14*'1 Enterprises'!W$6</f>
        <v>0</v>
      </c>
      <c r="AZ14" s="164">
        <f>X14*'1 Enterprises'!X$6</f>
        <v>0</v>
      </c>
      <c r="BA14" s="164">
        <f>Y14*'1 Enterprises'!Y$6</f>
        <v>0</v>
      </c>
      <c r="BB14" s="164">
        <f>Z14*'1 Enterprises'!Z$6</f>
        <v>0</v>
      </c>
      <c r="BC14" s="164">
        <f>AA14*'1 Enterprises'!AA$6</f>
        <v>0</v>
      </c>
      <c r="BD14" s="164">
        <f>AB14*'1 Enterprises'!AB$6</f>
        <v>0</v>
      </c>
    </row>
    <row r="15" spans="2:56" s="63" customFormat="1" x14ac:dyDescent="0.2">
      <c r="B15" s="67" t="str">
        <f>'2 Income Statement'!B38</f>
        <v xml:space="preserve"> Substrate</v>
      </c>
      <c r="C15" s="206" t="s">
        <v>82</v>
      </c>
      <c r="D15" s="62">
        <f>'5 Substrate'!I3</f>
        <v>0</v>
      </c>
      <c r="E15" s="62">
        <f>'5 Substrate'!I4</f>
        <v>0</v>
      </c>
      <c r="F15" s="62">
        <f>'5 Substrate'!I5</f>
        <v>0</v>
      </c>
      <c r="G15" s="62">
        <f>'5 Substrate'!I6</f>
        <v>0</v>
      </c>
      <c r="H15" s="62">
        <f>'5 Substrate'!I7</f>
        <v>0</v>
      </c>
      <c r="I15" s="62">
        <f>'5 Substrate'!I8</f>
        <v>0</v>
      </c>
      <c r="J15" s="62">
        <f>'5 Substrate'!I9</f>
        <v>0</v>
      </c>
      <c r="K15" s="62">
        <f>'5 Substrate'!I10</f>
        <v>0</v>
      </c>
      <c r="L15" s="62">
        <f>'5 Substrate'!I11</f>
        <v>0</v>
      </c>
      <c r="M15" s="62">
        <f>'5 Substrate'!I12</f>
        <v>0</v>
      </c>
      <c r="N15" s="62">
        <f>'5 Substrate'!I13</f>
        <v>0</v>
      </c>
      <c r="O15" s="62">
        <f>'5 Substrate'!I14</f>
        <v>0</v>
      </c>
      <c r="P15" s="62">
        <f>'5 Substrate'!I15</f>
        <v>0</v>
      </c>
      <c r="Q15" s="62">
        <f>'5 Substrate'!I16</f>
        <v>0</v>
      </c>
      <c r="R15" s="62">
        <f>'5 Substrate'!I17</f>
        <v>0</v>
      </c>
      <c r="S15" s="62">
        <f>'5 Substrate'!I18</f>
        <v>0</v>
      </c>
      <c r="T15" s="62">
        <f>'5 Substrate'!I19</f>
        <v>0</v>
      </c>
      <c r="U15" s="62">
        <f>'5 Substrate'!I20</f>
        <v>0</v>
      </c>
      <c r="V15" s="62">
        <f>'5 Substrate'!I21</f>
        <v>0</v>
      </c>
      <c r="W15" s="62">
        <f>'5 Substrate'!I22</f>
        <v>0</v>
      </c>
      <c r="X15" s="62">
        <f>'5 Substrate'!I23</f>
        <v>0</v>
      </c>
      <c r="Y15" s="62">
        <f>'5 Substrate'!I24</f>
        <v>0</v>
      </c>
      <c r="Z15" s="62">
        <f>'5 Substrate'!I25</f>
        <v>0</v>
      </c>
      <c r="AA15" s="62">
        <f>'5 Substrate'!I26</f>
        <v>0</v>
      </c>
      <c r="AB15" s="62">
        <f>'5 Substrate'!I27</f>
        <v>0</v>
      </c>
      <c r="AE15" s="165">
        <f t="shared" ref="AE15:AE28" si="4">SUM(AF15:BD15)</f>
        <v>0</v>
      </c>
      <c r="AF15" s="164">
        <f>D15*'1 Enterprises'!D$6</f>
        <v>0</v>
      </c>
      <c r="AG15" s="164">
        <f>E15*'1 Enterprises'!E$6</f>
        <v>0</v>
      </c>
      <c r="AH15" s="164">
        <f>F15*'1 Enterprises'!F$6</f>
        <v>0</v>
      </c>
      <c r="AI15" s="164">
        <f>G15*'1 Enterprises'!G$6</f>
        <v>0</v>
      </c>
      <c r="AJ15" s="164">
        <f>H15*'1 Enterprises'!H$6</f>
        <v>0</v>
      </c>
      <c r="AK15" s="164">
        <f>I15*'1 Enterprises'!I$6</f>
        <v>0</v>
      </c>
      <c r="AL15" s="164">
        <f>J15*'1 Enterprises'!J$6</f>
        <v>0</v>
      </c>
      <c r="AM15" s="164">
        <f>K15*'1 Enterprises'!K$6</f>
        <v>0</v>
      </c>
      <c r="AN15" s="164">
        <f>L15*'1 Enterprises'!L$6</f>
        <v>0</v>
      </c>
      <c r="AO15" s="164">
        <f>M15*'1 Enterprises'!M$6</f>
        <v>0</v>
      </c>
      <c r="AP15" s="164">
        <f>N15*'1 Enterprises'!N$6</f>
        <v>0</v>
      </c>
      <c r="AQ15" s="164">
        <f>O15*'1 Enterprises'!O$6</f>
        <v>0</v>
      </c>
      <c r="AR15" s="164">
        <f>P15*'1 Enterprises'!P$6</f>
        <v>0</v>
      </c>
      <c r="AS15" s="164">
        <f>Q15*'1 Enterprises'!Q$6</f>
        <v>0</v>
      </c>
      <c r="AT15" s="164">
        <f>R15*'1 Enterprises'!R$6</f>
        <v>0</v>
      </c>
      <c r="AU15" s="164">
        <f>S15*'1 Enterprises'!S$6</f>
        <v>0</v>
      </c>
      <c r="AV15" s="164">
        <f>T15*'1 Enterprises'!T$6</f>
        <v>0</v>
      </c>
      <c r="AW15" s="164">
        <f>U15*'1 Enterprises'!U$6</f>
        <v>0</v>
      </c>
      <c r="AX15" s="164">
        <f>V15*'1 Enterprises'!V$6</f>
        <v>0</v>
      </c>
      <c r="AY15" s="164">
        <f>W15*'1 Enterprises'!W$6</f>
        <v>0</v>
      </c>
      <c r="AZ15" s="164">
        <f>X15*'1 Enterprises'!X$6</f>
        <v>0</v>
      </c>
      <c r="BA15" s="164">
        <f>Y15*'1 Enterprises'!Y$6</f>
        <v>0</v>
      </c>
      <c r="BB15" s="164">
        <f>Z15*'1 Enterprises'!Z$6</f>
        <v>0</v>
      </c>
      <c r="BC15" s="164">
        <f>AA15*'1 Enterprises'!AA$6</f>
        <v>0</v>
      </c>
      <c r="BD15" s="164">
        <f>AB15*'1 Enterprises'!AB$6</f>
        <v>0</v>
      </c>
    </row>
    <row r="16" spans="2:56" s="63" customFormat="1" ht="15" x14ac:dyDescent="0.25">
      <c r="B16" s="67" t="str">
        <f>'2 Income Statement'!B39</f>
        <v xml:space="preserve"> Liner Cost (Starting plant)</v>
      </c>
      <c r="C16" s="206" t="s">
        <v>82</v>
      </c>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E16" s="165">
        <f t="shared" si="4"/>
        <v>0</v>
      </c>
      <c r="AF16" s="164">
        <f>D16*'1 Enterprises'!D$6</f>
        <v>0</v>
      </c>
      <c r="AG16" s="164">
        <f>E16*'1 Enterprises'!E$6</f>
        <v>0</v>
      </c>
      <c r="AH16" s="164">
        <f>F16*'1 Enterprises'!F$6</f>
        <v>0</v>
      </c>
      <c r="AI16" s="164">
        <f>G16*'1 Enterprises'!G$6</f>
        <v>0</v>
      </c>
      <c r="AJ16" s="164">
        <f>H16*'1 Enterprises'!H$6</f>
        <v>0</v>
      </c>
      <c r="AK16" s="164">
        <f>I16*'1 Enterprises'!I$6</f>
        <v>0</v>
      </c>
      <c r="AL16" s="164">
        <f>J16*'1 Enterprises'!J$6</f>
        <v>0</v>
      </c>
      <c r="AM16" s="164">
        <f>K16*'1 Enterprises'!K$6</f>
        <v>0</v>
      </c>
      <c r="AN16" s="164">
        <f>L16*'1 Enterprises'!L$6</f>
        <v>0</v>
      </c>
      <c r="AO16" s="164">
        <f>M16*'1 Enterprises'!M$6</f>
        <v>0</v>
      </c>
      <c r="AP16" s="164">
        <f>N16*'1 Enterprises'!N$6</f>
        <v>0</v>
      </c>
      <c r="AQ16" s="164">
        <f>O16*'1 Enterprises'!O$6</f>
        <v>0</v>
      </c>
      <c r="AR16" s="164">
        <f>P16*'1 Enterprises'!P$6</f>
        <v>0</v>
      </c>
      <c r="AS16" s="164">
        <f>Q16*'1 Enterprises'!Q$6</f>
        <v>0</v>
      </c>
      <c r="AT16" s="164">
        <f>R16*'1 Enterprises'!R$6</f>
        <v>0</v>
      </c>
      <c r="AU16" s="164">
        <f>S16*'1 Enterprises'!S$6</f>
        <v>0</v>
      </c>
      <c r="AV16" s="164">
        <f>T16*'1 Enterprises'!T$6</f>
        <v>0</v>
      </c>
      <c r="AW16" s="164">
        <f>U16*'1 Enterprises'!U$6</f>
        <v>0</v>
      </c>
      <c r="AX16" s="164">
        <f>V16*'1 Enterprises'!V$6</f>
        <v>0</v>
      </c>
      <c r="AY16" s="164">
        <f>W16*'1 Enterprises'!W$6</f>
        <v>0</v>
      </c>
      <c r="AZ16" s="164">
        <f>X16*'1 Enterprises'!X$6</f>
        <v>0</v>
      </c>
      <c r="BA16" s="164">
        <f>Y16*'1 Enterprises'!Y$6</f>
        <v>0</v>
      </c>
      <c r="BB16" s="164">
        <f>Z16*'1 Enterprises'!Z$6</f>
        <v>0</v>
      </c>
      <c r="BC16" s="164">
        <f>AA16*'1 Enterprises'!AA$6</f>
        <v>0</v>
      </c>
      <c r="BD16" s="164">
        <f>AB16*'1 Enterprises'!AB$6</f>
        <v>0</v>
      </c>
    </row>
    <row r="17" spans="2:56" s="63" customFormat="1" ht="15" x14ac:dyDescent="0.25">
      <c r="B17" s="67" t="str">
        <f>'2 Income Statement'!B40</f>
        <v xml:space="preserve"> Planting Materials (stake, ties, tags, trellis, etc.)</v>
      </c>
      <c r="C17" s="206" t="s">
        <v>82</v>
      </c>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E17" s="165">
        <f t="shared" si="4"/>
        <v>0</v>
      </c>
      <c r="AF17" s="164">
        <f>D17*'1 Enterprises'!D$6</f>
        <v>0</v>
      </c>
      <c r="AG17" s="164">
        <f>E17*'1 Enterprises'!E$6</f>
        <v>0</v>
      </c>
      <c r="AH17" s="164">
        <f>F17*'1 Enterprises'!F$6</f>
        <v>0</v>
      </c>
      <c r="AI17" s="164">
        <f>G17*'1 Enterprises'!G$6</f>
        <v>0</v>
      </c>
      <c r="AJ17" s="164">
        <f>H17*'1 Enterprises'!H$6</f>
        <v>0</v>
      </c>
      <c r="AK17" s="164">
        <f>I17*'1 Enterprises'!I$6</f>
        <v>0</v>
      </c>
      <c r="AL17" s="164">
        <f>J17*'1 Enterprises'!J$6</f>
        <v>0</v>
      </c>
      <c r="AM17" s="164">
        <f>K17*'1 Enterprises'!K$6</f>
        <v>0</v>
      </c>
      <c r="AN17" s="164">
        <f>L17*'1 Enterprises'!L$6</f>
        <v>0</v>
      </c>
      <c r="AO17" s="164">
        <f>M17*'1 Enterprises'!M$6</f>
        <v>0</v>
      </c>
      <c r="AP17" s="164">
        <f>N17*'1 Enterprises'!N$6</f>
        <v>0</v>
      </c>
      <c r="AQ17" s="164">
        <f>O17*'1 Enterprises'!O$6</f>
        <v>0</v>
      </c>
      <c r="AR17" s="164">
        <f>P17*'1 Enterprises'!P$6</f>
        <v>0</v>
      </c>
      <c r="AS17" s="164">
        <f>Q17*'1 Enterprises'!Q$6</f>
        <v>0</v>
      </c>
      <c r="AT17" s="164">
        <f>R17*'1 Enterprises'!R$6</f>
        <v>0</v>
      </c>
      <c r="AU17" s="164">
        <f>S17*'1 Enterprises'!S$6</f>
        <v>0</v>
      </c>
      <c r="AV17" s="164">
        <f>T17*'1 Enterprises'!T$6</f>
        <v>0</v>
      </c>
      <c r="AW17" s="164">
        <f>U17*'1 Enterprises'!U$6</f>
        <v>0</v>
      </c>
      <c r="AX17" s="164">
        <f>V17*'1 Enterprises'!V$6</f>
        <v>0</v>
      </c>
      <c r="AY17" s="164">
        <f>W17*'1 Enterprises'!W$6</f>
        <v>0</v>
      </c>
      <c r="AZ17" s="164">
        <f>X17*'1 Enterprises'!X$6</f>
        <v>0</v>
      </c>
      <c r="BA17" s="164">
        <f>Y17*'1 Enterprises'!Y$6</f>
        <v>0</v>
      </c>
      <c r="BB17" s="164">
        <f>Z17*'1 Enterprises'!Z$6</f>
        <v>0</v>
      </c>
      <c r="BC17" s="164">
        <f>AA17*'1 Enterprises'!AA$6</f>
        <v>0</v>
      </c>
      <c r="BD17" s="164">
        <f>AB17*'1 Enterprises'!AB$6</f>
        <v>0</v>
      </c>
    </row>
    <row r="18" spans="2:56" s="63" customFormat="1" x14ac:dyDescent="0.2">
      <c r="B18" s="67" t="str">
        <f>'2 Income Statement'!B41</f>
        <v xml:space="preserve"> Fertilizer</v>
      </c>
      <c r="C18" s="206" t="s">
        <v>83</v>
      </c>
      <c r="D18" s="62">
        <f>'3 Fertilizer'!N4</f>
        <v>0</v>
      </c>
      <c r="E18" s="62">
        <f>'3 Fertilizer'!N5</f>
        <v>0</v>
      </c>
      <c r="F18" s="62">
        <f>'3 Fertilizer'!N6</f>
        <v>0</v>
      </c>
      <c r="G18" s="62">
        <f>'3 Fertilizer'!N7</f>
        <v>0</v>
      </c>
      <c r="H18" s="62">
        <f>'3 Fertilizer'!N8</f>
        <v>0</v>
      </c>
      <c r="I18" s="62">
        <f>'3 Fertilizer'!N9</f>
        <v>0</v>
      </c>
      <c r="J18" s="62">
        <f>'3 Fertilizer'!N10</f>
        <v>0</v>
      </c>
      <c r="K18" s="62">
        <f>'3 Fertilizer'!N11</f>
        <v>0</v>
      </c>
      <c r="L18" s="62">
        <f>'3 Fertilizer'!N12</f>
        <v>0</v>
      </c>
      <c r="M18" s="62">
        <f>'3 Fertilizer'!N13</f>
        <v>0</v>
      </c>
      <c r="N18" s="62">
        <f>'3 Fertilizer'!N14</f>
        <v>0</v>
      </c>
      <c r="O18" s="62">
        <f>'3 Fertilizer'!N15</f>
        <v>0</v>
      </c>
      <c r="P18" s="62">
        <f>'3 Fertilizer'!N16</f>
        <v>0</v>
      </c>
      <c r="Q18" s="62">
        <f>'3 Fertilizer'!N17</f>
        <v>0</v>
      </c>
      <c r="R18" s="62">
        <f>'3 Fertilizer'!N18</f>
        <v>0</v>
      </c>
      <c r="S18" s="62">
        <f>'3 Fertilizer'!N19</f>
        <v>0</v>
      </c>
      <c r="T18" s="62">
        <f>'3 Fertilizer'!N20</f>
        <v>0</v>
      </c>
      <c r="U18" s="62">
        <f>'3 Fertilizer'!N21</f>
        <v>0</v>
      </c>
      <c r="V18" s="62">
        <f>'3 Fertilizer'!N22</f>
        <v>0</v>
      </c>
      <c r="W18" s="62">
        <f>'3 Fertilizer'!N23</f>
        <v>0</v>
      </c>
      <c r="X18" s="62">
        <f>'3 Fertilizer'!N24</f>
        <v>0</v>
      </c>
      <c r="Y18" s="62">
        <f>'3 Fertilizer'!N25</f>
        <v>0</v>
      </c>
      <c r="Z18" s="62">
        <f>'3 Fertilizer'!N26</f>
        <v>0</v>
      </c>
      <c r="AA18" s="62">
        <f>'3 Fertilizer'!N27</f>
        <v>0</v>
      </c>
      <c r="AB18" s="62">
        <f>'3 Fertilizer'!N28</f>
        <v>0</v>
      </c>
      <c r="AE18" s="165">
        <f t="shared" si="4"/>
        <v>0</v>
      </c>
      <c r="AF18" s="164">
        <f>D18*'1 Enterprises'!D$6</f>
        <v>0</v>
      </c>
      <c r="AG18" s="164">
        <f>E18*'1 Enterprises'!E$6</f>
        <v>0</v>
      </c>
      <c r="AH18" s="164">
        <f>F18*'1 Enterprises'!F$6</f>
        <v>0</v>
      </c>
      <c r="AI18" s="164">
        <f>G18*'1 Enterprises'!G$6</f>
        <v>0</v>
      </c>
      <c r="AJ18" s="164">
        <f>H18*'1 Enterprises'!H$6</f>
        <v>0</v>
      </c>
      <c r="AK18" s="164">
        <f>I18*'1 Enterprises'!I$6</f>
        <v>0</v>
      </c>
      <c r="AL18" s="164">
        <f>J18*'1 Enterprises'!J$6</f>
        <v>0</v>
      </c>
      <c r="AM18" s="164">
        <f>K18*'1 Enterprises'!K$6</f>
        <v>0</v>
      </c>
      <c r="AN18" s="164">
        <f>L18*'1 Enterprises'!L$6</f>
        <v>0</v>
      </c>
      <c r="AO18" s="164">
        <f>M18*'1 Enterprises'!M$6</f>
        <v>0</v>
      </c>
      <c r="AP18" s="164">
        <f>N18*'1 Enterprises'!N$6</f>
        <v>0</v>
      </c>
      <c r="AQ18" s="164">
        <f>O18*'1 Enterprises'!O$6</f>
        <v>0</v>
      </c>
      <c r="AR18" s="164">
        <f>P18*'1 Enterprises'!P$6</f>
        <v>0</v>
      </c>
      <c r="AS18" s="164">
        <f>Q18*'1 Enterprises'!Q$6</f>
        <v>0</v>
      </c>
      <c r="AT18" s="164">
        <f>R18*'1 Enterprises'!R$6</f>
        <v>0</v>
      </c>
      <c r="AU18" s="164">
        <f>S18*'1 Enterprises'!S$6</f>
        <v>0</v>
      </c>
      <c r="AV18" s="164">
        <f>T18*'1 Enterprises'!T$6</f>
        <v>0</v>
      </c>
      <c r="AW18" s="164">
        <f>U18*'1 Enterprises'!U$6</f>
        <v>0</v>
      </c>
      <c r="AX18" s="164">
        <f>V18*'1 Enterprises'!V$6</f>
        <v>0</v>
      </c>
      <c r="AY18" s="164">
        <f>W18*'1 Enterprises'!W$6</f>
        <v>0</v>
      </c>
      <c r="AZ18" s="164">
        <f>X18*'1 Enterprises'!X$6</f>
        <v>0</v>
      </c>
      <c r="BA18" s="164">
        <f>Y18*'1 Enterprises'!Y$6</f>
        <v>0</v>
      </c>
      <c r="BB18" s="164">
        <f>Z18*'1 Enterprises'!Z$6</f>
        <v>0</v>
      </c>
      <c r="BC18" s="164">
        <f>AA18*'1 Enterprises'!AA$6</f>
        <v>0</v>
      </c>
      <c r="BD18" s="164">
        <f>AB18*'1 Enterprises'!AB$6</f>
        <v>0</v>
      </c>
    </row>
    <row r="19" spans="2:56" s="63" customFormat="1" x14ac:dyDescent="0.2">
      <c r="B19" s="67" t="str">
        <f>'2 Income Statement'!B42</f>
        <v xml:space="preserve"> Pest Control Chemicals</v>
      </c>
      <c r="C19" s="206" t="s">
        <v>83</v>
      </c>
      <c r="D19" s="62" t="e">
        <f>'4 Pesticide'!O5</f>
        <v>#VALUE!</v>
      </c>
      <c r="E19" s="62" t="e">
        <f>'4 Pesticide'!O6</f>
        <v>#VALUE!</v>
      </c>
      <c r="F19" s="62" t="e">
        <f>'4 Pesticide'!O7</f>
        <v>#VALUE!</v>
      </c>
      <c r="G19" s="62" t="e">
        <f>'4 Pesticide'!O8</f>
        <v>#VALUE!</v>
      </c>
      <c r="H19" s="62" t="e">
        <f>'4 Pesticide'!O9</f>
        <v>#VALUE!</v>
      </c>
      <c r="I19" s="62" t="e">
        <f>'4 Pesticide'!O10</f>
        <v>#VALUE!</v>
      </c>
      <c r="J19" s="62" t="e">
        <f>'4 Pesticide'!O11</f>
        <v>#VALUE!</v>
      </c>
      <c r="K19" s="62" t="e">
        <f>'4 Pesticide'!O12</f>
        <v>#VALUE!</v>
      </c>
      <c r="L19" s="62" t="e">
        <f>'4 Pesticide'!O13</f>
        <v>#VALUE!</v>
      </c>
      <c r="M19" s="62" t="e">
        <f>'4 Pesticide'!O14</f>
        <v>#VALUE!</v>
      </c>
      <c r="N19" s="62" t="e">
        <f>'4 Pesticide'!O15</f>
        <v>#VALUE!</v>
      </c>
      <c r="O19" s="62" t="e">
        <f>'4 Pesticide'!O16</f>
        <v>#VALUE!</v>
      </c>
      <c r="P19" s="62" t="e">
        <f>'4 Pesticide'!O17</f>
        <v>#VALUE!</v>
      </c>
      <c r="Q19" s="62" t="e">
        <f>'4 Pesticide'!O18</f>
        <v>#VALUE!</v>
      </c>
      <c r="R19" s="62" t="e">
        <f>'4 Pesticide'!O19</f>
        <v>#VALUE!</v>
      </c>
      <c r="S19" s="62" t="e">
        <f>'4 Pesticide'!O20</f>
        <v>#VALUE!</v>
      </c>
      <c r="T19" s="62" t="e">
        <f>'4 Pesticide'!O21</f>
        <v>#VALUE!</v>
      </c>
      <c r="U19" s="62" t="e">
        <f>'4 Pesticide'!O22</f>
        <v>#VALUE!</v>
      </c>
      <c r="V19" s="62" t="e">
        <f>'4 Pesticide'!O23</f>
        <v>#VALUE!</v>
      </c>
      <c r="W19" s="62" t="e">
        <f>'4 Pesticide'!O24</f>
        <v>#VALUE!</v>
      </c>
      <c r="X19" s="62" t="e">
        <f>'4 Pesticide'!O25</f>
        <v>#VALUE!</v>
      </c>
      <c r="Y19" s="62" t="e">
        <f>'4 Pesticide'!O26</f>
        <v>#VALUE!</v>
      </c>
      <c r="Z19" s="62" t="e">
        <f>'4 Pesticide'!O27</f>
        <v>#VALUE!</v>
      </c>
      <c r="AA19" s="62" t="e">
        <f>'4 Pesticide'!O28</f>
        <v>#VALUE!</v>
      </c>
      <c r="AB19" s="62" t="e">
        <f>'4 Pesticide'!O29</f>
        <v>#VALUE!</v>
      </c>
      <c r="AE19" s="165" t="e">
        <f t="shared" si="4"/>
        <v>#VALUE!</v>
      </c>
      <c r="AF19" s="164" t="e">
        <f>D19*'1 Enterprises'!D$6</f>
        <v>#VALUE!</v>
      </c>
      <c r="AG19" s="164" t="e">
        <f>E19*'1 Enterprises'!E$6</f>
        <v>#VALUE!</v>
      </c>
      <c r="AH19" s="164" t="e">
        <f>F19*'1 Enterprises'!F$6</f>
        <v>#VALUE!</v>
      </c>
      <c r="AI19" s="164" t="e">
        <f>G19*'1 Enterprises'!G$6</f>
        <v>#VALUE!</v>
      </c>
      <c r="AJ19" s="164" t="e">
        <f>H19*'1 Enterprises'!H$6</f>
        <v>#VALUE!</v>
      </c>
      <c r="AK19" s="164" t="e">
        <f>I19*'1 Enterprises'!I$6</f>
        <v>#VALUE!</v>
      </c>
      <c r="AL19" s="164" t="e">
        <f>J19*'1 Enterprises'!J$6</f>
        <v>#VALUE!</v>
      </c>
      <c r="AM19" s="164" t="e">
        <f>K19*'1 Enterprises'!K$6</f>
        <v>#VALUE!</v>
      </c>
      <c r="AN19" s="164" t="e">
        <f>L19*'1 Enterprises'!L$6</f>
        <v>#VALUE!</v>
      </c>
      <c r="AO19" s="164" t="e">
        <f>M19*'1 Enterprises'!M$6</f>
        <v>#VALUE!</v>
      </c>
      <c r="AP19" s="164" t="e">
        <f>N19*'1 Enterprises'!N$6</f>
        <v>#VALUE!</v>
      </c>
      <c r="AQ19" s="164" t="e">
        <f>O19*'1 Enterprises'!O$6</f>
        <v>#VALUE!</v>
      </c>
      <c r="AR19" s="164" t="e">
        <f>P19*'1 Enterprises'!P$6</f>
        <v>#VALUE!</v>
      </c>
      <c r="AS19" s="164" t="e">
        <f>Q19*'1 Enterprises'!Q$6</f>
        <v>#VALUE!</v>
      </c>
      <c r="AT19" s="164" t="e">
        <f>R19*'1 Enterprises'!R$6</f>
        <v>#VALUE!</v>
      </c>
      <c r="AU19" s="164" t="e">
        <f>S19*'1 Enterprises'!S$6</f>
        <v>#VALUE!</v>
      </c>
      <c r="AV19" s="164" t="e">
        <f>T19*'1 Enterprises'!T$6</f>
        <v>#VALUE!</v>
      </c>
      <c r="AW19" s="164" t="e">
        <f>U19*'1 Enterprises'!U$6</f>
        <v>#VALUE!</v>
      </c>
      <c r="AX19" s="164" t="e">
        <f>V19*'1 Enterprises'!V$6</f>
        <v>#VALUE!</v>
      </c>
      <c r="AY19" s="164" t="e">
        <f>W19*'1 Enterprises'!W$6</f>
        <v>#VALUE!</v>
      </c>
      <c r="AZ19" s="164" t="e">
        <f>X19*'1 Enterprises'!X$6</f>
        <v>#VALUE!</v>
      </c>
      <c r="BA19" s="164" t="e">
        <f>Y19*'1 Enterprises'!Y$6</f>
        <v>#VALUE!</v>
      </c>
      <c r="BB19" s="164" t="e">
        <f>Z19*'1 Enterprises'!Z$6</f>
        <v>#VALUE!</v>
      </c>
      <c r="BC19" s="164" t="e">
        <f>AA19*'1 Enterprises'!AA$6</f>
        <v>#VALUE!</v>
      </c>
      <c r="BD19" s="164" t="e">
        <f>AB19*'1 Enterprises'!AB$6</f>
        <v>#VALUE!</v>
      </c>
    </row>
    <row r="20" spans="2:56" s="63" customFormat="1" ht="15" x14ac:dyDescent="0.25">
      <c r="B20" s="67" t="str">
        <f>'2 Income Statement'!B43</f>
        <v xml:space="preserve"> Labor - Planting</v>
      </c>
      <c r="C20" s="206" t="s">
        <v>82</v>
      </c>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E20" s="165">
        <f t="shared" si="4"/>
        <v>0</v>
      </c>
      <c r="AF20" s="164">
        <f>D20*'1 Enterprises'!D$6</f>
        <v>0</v>
      </c>
      <c r="AG20" s="164">
        <f>E20*'1 Enterprises'!E$6</f>
        <v>0</v>
      </c>
      <c r="AH20" s="164">
        <f>F20*'1 Enterprises'!F$6</f>
        <v>0</v>
      </c>
      <c r="AI20" s="164">
        <f>G20*'1 Enterprises'!G$6</f>
        <v>0</v>
      </c>
      <c r="AJ20" s="164">
        <f>H20*'1 Enterprises'!H$6</f>
        <v>0</v>
      </c>
      <c r="AK20" s="164">
        <f>I20*'1 Enterprises'!I$6</f>
        <v>0</v>
      </c>
      <c r="AL20" s="164">
        <f>J20*'1 Enterprises'!J$6</f>
        <v>0</v>
      </c>
      <c r="AM20" s="164">
        <f>K20*'1 Enterprises'!K$6</f>
        <v>0</v>
      </c>
      <c r="AN20" s="164">
        <f>L20*'1 Enterprises'!L$6</f>
        <v>0</v>
      </c>
      <c r="AO20" s="164">
        <f>M20*'1 Enterprises'!M$6</f>
        <v>0</v>
      </c>
      <c r="AP20" s="164">
        <f>N20*'1 Enterprises'!N$6</f>
        <v>0</v>
      </c>
      <c r="AQ20" s="164">
        <f>O20*'1 Enterprises'!O$6</f>
        <v>0</v>
      </c>
      <c r="AR20" s="164">
        <f>P20*'1 Enterprises'!P$6</f>
        <v>0</v>
      </c>
      <c r="AS20" s="164">
        <f>Q20*'1 Enterprises'!Q$6</f>
        <v>0</v>
      </c>
      <c r="AT20" s="164">
        <f>R20*'1 Enterprises'!R$6</f>
        <v>0</v>
      </c>
      <c r="AU20" s="164">
        <f>S20*'1 Enterprises'!S$6</f>
        <v>0</v>
      </c>
      <c r="AV20" s="164">
        <f>T20*'1 Enterprises'!T$6</f>
        <v>0</v>
      </c>
      <c r="AW20" s="164">
        <f>U20*'1 Enterprises'!U$6</f>
        <v>0</v>
      </c>
      <c r="AX20" s="164">
        <f>V20*'1 Enterprises'!V$6</f>
        <v>0</v>
      </c>
      <c r="AY20" s="164">
        <f>W20*'1 Enterprises'!W$6</f>
        <v>0</v>
      </c>
      <c r="AZ20" s="164">
        <f>X20*'1 Enterprises'!X$6</f>
        <v>0</v>
      </c>
      <c r="BA20" s="164">
        <f>Y20*'1 Enterprises'!Y$6</f>
        <v>0</v>
      </c>
      <c r="BB20" s="164">
        <f>Z20*'1 Enterprises'!Z$6</f>
        <v>0</v>
      </c>
      <c r="BC20" s="164">
        <f>AA20*'1 Enterprises'!AA$6</f>
        <v>0</v>
      </c>
      <c r="BD20" s="164">
        <f>AB20*'1 Enterprises'!AB$6</f>
        <v>0</v>
      </c>
    </row>
    <row r="21" spans="2:56" s="63" customFormat="1" ht="15" x14ac:dyDescent="0.25">
      <c r="B21" s="67" t="str">
        <f>'2 Income Statement'!B44</f>
        <v xml:space="preserve"> Labor - Maintenance</v>
      </c>
      <c r="C21" s="206" t="s">
        <v>216</v>
      </c>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E21" s="165"/>
      <c r="AF21" s="164">
        <f>D21*'1 Enterprises'!D$6</f>
        <v>0</v>
      </c>
      <c r="AG21" s="164">
        <f>E21*'1 Enterprises'!E$6</f>
        <v>0</v>
      </c>
      <c r="AH21" s="164">
        <f>F21*'1 Enterprises'!F$6</f>
        <v>0</v>
      </c>
      <c r="AI21" s="164">
        <f>G21*'1 Enterprises'!G$6</f>
        <v>0</v>
      </c>
      <c r="AJ21" s="164">
        <f>H21*'1 Enterprises'!H$6</f>
        <v>0</v>
      </c>
      <c r="AK21" s="164">
        <f>I21*'1 Enterprises'!I$6</f>
        <v>0</v>
      </c>
      <c r="AL21" s="164">
        <f>J21*'1 Enterprises'!J$6</f>
        <v>0</v>
      </c>
      <c r="AM21" s="164">
        <f>K21*'1 Enterprises'!K$6</f>
        <v>0</v>
      </c>
      <c r="AN21" s="164">
        <f>L21*'1 Enterprises'!L$6</f>
        <v>0</v>
      </c>
      <c r="AO21" s="164">
        <f>M21*'1 Enterprises'!M$6</f>
        <v>0</v>
      </c>
      <c r="AP21" s="164">
        <f>N21*'1 Enterprises'!N$6</f>
        <v>0</v>
      </c>
      <c r="AQ21" s="164">
        <f>O21*'1 Enterprises'!O$6</f>
        <v>0</v>
      </c>
      <c r="AR21" s="164">
        <f>P21*'1 Enterprises'!P$6</f>
        <v>0</v>
      </c>
      <c r="AS21" s="164">
        <f>Q21*'1 Enterprises'!Q$6</f>
        <v>0</v>
      </c>
      <c r="AT21" s="164">
        <f>R21*'1 Enterprises'!R$6</f>
        <v>0</v>
      </c>
      <c r="AU21" s="164">
        <f>S21*'1 Enterprises'!S$6</f>
        <v>0</v>
      </c>
      <c r="AV21" s="164">
        <f>T21*'1 Enterprises'!T$6</f>
        <v>0</v>
      </c>
      <c r="AW21" s="164">
        <f>U21*'1 Enterprises'!U$6</f>
        <v>0</v>
      </c>
      <c r="AX21" s="164">
        <f>V21*'1 Enterprises'!V$6</f>
        <v>0</v>
      </c>
      <c r="AY21" s="164">
        <f>W21*'1 Enterprises'!W$6</f>
        <v>0</v>
      </c>
      <c r="AZ21" s="164">
        <f>X21*'1 Enterprises'!X$6</f>
        <v>0</v>
      </c>
      <c r="BA21" s="164">
        <f>Y21*'1 Enterprises'!Y$6</f>
        <v>0</v>
      </c>
      <c r="BB21" s="164">
        <f>Z21*'1 Enterprises'!Z$6</f>
        <v>0</v>
      </c>
      <c r="BC21" s="164">
        <f>AA21*'1 Enterprises'!AA$6</f>
        <v>0</v>
      </c>
      <c r="BD21" s="164">
        <f>AB21*'1 Enterprises'!AB$6</f>
        <v>0</v>
      </c>
    </row>
    <row r="22" spans="2:56" s="63" customFormat="1" x14ac:dyDescent="0.2">
      <c r="B22" s="67" t="s">
        <v>72</v>
      </c>
      <c r="C22" s="206" t="s">
        <v>83</v>
      </c>
      <c r="D22" s="61">
        <f>D21*'1 Enterprises'!D22/52</f>
        <v>0</v>
      </c>
      <c r="E22" s="61">
        <f>E21*'1 Enterprises'!E22/52</f>
        <v>0</v>
      </c>
      <c r="F22" s="61">
        <f>F21*'1 Enterprises'!F22/52</f>
        <v>0</v>
      </c>
      <c r="G22" s="61">
        <f>G21*'1 Enterprises'!G22/52</f>
        <v>0</v>
      </c>
      <c r="H22" s="61">
        <f>H21*'1 Enterprises'!H22/52</f>
        <v>0</v>
      </c>
      <c r="I22" s="61">
        <f>I21*'1 Enterprises'!I22/52</f>
        <v>0</v>
      </c>
      <c r="J22" s="61">
        <f>J21*'1 Enterprises'!J22/52</f>
        <v>0</v>
      </c>
      <c r="K22" s="61">
        <f>K21*'1 Enterprises'!K22/52</f>
        <v>0</v>
      </c>
      <c r="L22" s="61">
        <f>L21*'1 Enterprises'!L22/52</f>
        <v>0</v>
      </c>
      <c r="M22" s="61">
        <f>M21*'1 Enterprises'!M22/52</f>
        <v>0</v>
      </c>
      <c r="N22" s="61">
        <f>N21*'1 Enterprises'!N22/52</f>
        <v>0</v>
      </c>
      <c r="O22" s="61">
        <f>O21*'1 Enterprises'!O22/52</f>
        <v>0</v>
      </c>
      <c r="P22" s="61">
        <f>P21*'1 Enterprises'!P22/52</f>
        <v>0</v>
      </c>
      <c r="Q22" s="61">
        <f>Q21*'1 Enterprises'!Q22/52</f>
        <v>0</v>
      </c>
      <c r="R22" s="61">
        <f>R21*'1 Enterprises'!R22/52</f>
        <v>0</v>
      </c>
      <c r="S22" s="61">
        <f>S21*'1 Enterprises'!S22/52</f>
        <v>0</v>
      </c>
      <c r="T22" s="61">
        <f>T21*'1 Enterprises'!T22/52</f>
        <v>0</v>
      </c>
      <c r="U22" s="61">
        <f>U21*'1 Enterprises'!U22/52</f>
        <v>0</v>
      </c>
      <c r="V22" s="61">
        <f>V21*'1 Enterprises'!V22/52</f>
        <v>0</v>
      </c>
      <c r="W22" s="61">
        <f>W21*'1 Enterprises'!W22/52</f>
        <v>0</v>
      </c>
      <c r="X22" s="61">
        <f>X21*'1 Enterprises'!X22/52</f>
        <v>0</v>
      </c>
      <c r="Y22" s="61">
        <f>Y21*'1 Enterprises'!Y22/52</f>
        <v>0</v>
      </c>
      <c r="Z22" s="61">
        <f>Z21*'1 Enterprises'!Z22/52</f>
        <v>0</v>
      </c>
      <c r="AA22" s="61">
        <f>AA21*'1 Enterprises'!AA22/52</f>
        <v>0</v>
      </c>
      <c r="AB22" s="61">
        <f>AB21*'1 Enterprises'!AB22/52</f>
        <v>0</v>
      </c>
      <c r="AE22" s="165">
        <f t="shared" si="4"/>
        <v>0</v>
      </c>
      <c r="AF22" s="164">
        <f>D22*'1 Enterprises'!D$6</f>
        <v>0</v>
      </c>
      <c r="AG22" s="164">
        <f>E22*'1 Enterprises'!E$6</f>
        <v>0</v>
      </c>
      <c r="AH22" s="164">
        <f>F22*'1 Enterprises'!F$6</f>
        <v>0</v>
      </c>
      <c r="AI22" s="164">
        <f>G22*'1 Enterprises'!G$6</f>
        <v>0</v>
      </c>
      <c r="AJ22" s="164">
        <f>H22*'1 Enterprises'!H$6</f>
        <v>0</v>
      </c>
      <c r="AK22" s="164">
        <f>I22*'1 Enterprises'!I$6</f>
        <v>0</v>
      </c>
      <c r="AL22" s="164">
        <f>J22*'1 Enterprises'!J$6</f>
        <v>0</v>
      </c>
      <c r="AM22" s="164">
        <f>K22*'1 Enterprises'!K$6</f>
        <v>0</v>
      </c>
      <c r="AN22" s="164">
        <f>L22*'1 Enterprises'!L$6</f>
        <v>0</v>
      </c>
      <c r="AO22" s="164">
        <f>M22*'1 Enterprises'!M$6</f>
        <v>0</v>
      </c>
      <c r="AP22" s="164">
        <f>N22*'1 Enterprises'!N$6</f>
        <v>0</v>
      </c>
      <c r="AQ22" s="164">
        <f>O22*'1 Enterprises'!O$6</f>
        <v>0</v>
      </c>
      <c r="AR22" s="164">
        <f>P22*'1 Enterprises'!P$6</f>
        <v>0</v>
      </c>
      <c r="AS22" s="164">
        <f>Q22*'1 Enterprises'!Q$6</f>
        <v>0</v>
      </c>
      <c r="AT22" s="164">
        <f>R22*'1 Enterprises'!R$6</f>
        <v>0</v>
      </c>
      <c r="AU22" s="164">
        <f>S22*'1 Enterprises'!S$6</f>
        <v>0</v>
      </c>
      <c r="AV22" s="164">
        <f>T22*'1 Enterprises'!T$6</f>
        <v>0</v>
      </c>
      <c r="AW22" s="164">
        <f>U22*'1 Enterprises'!U$6</f>
        <v>0</v>
      </c>
      <c r="AX22" s="164">
        <f>V22*'1 Enterprises'!V$6</f>
        <v>0</v>
      </c>
      <c r="AY22" s="164">
        <f>W22*'1 Enterprises'!W$6</f>
        <v>0</v>
      </c>
      <c r="AZ22" s="164">
        <f>X22*'1 Enterprises'!X$6</f>
        <v>0</v>
      </c>
      <c r="BA22" s="164">
        <f>Y22*'1 Enterprises'!Y$6</f>
        <v>0</v>
      </c>
      <c r="BB22" s="164">
        <f>Z22*'1 Enterprises'!Z$6</f>
        <v>0</v>
      </c>
      <c r="BC22" s="164">
        <f>AA22*'1 Enterprises'!AA$6</f>
        <v>0</v>
      </c>
      <c r="BD22" s="164">
        <f>AB22*'1 Enterprises'!AB$6</f>
        <v>0</v>
      </c>
    </row>
    <row r="23" spans="2:56" s="63" customFormat="1" ht="15" x14ac:dyDescent="0.25">
      <c r="B23" s="67" t="str">
        <f>'2 Income Statement'!B45</f>
        <v xml:space="preserve"> Labor - Harvest</v>
      </c>
      <c r="C23" s="206" t="s">
        <v>84</v>
      </c>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E23" s="165">
        <f t="shared" si="4"/>
        <v>0</v>
      </c>
      <c r="AF23" s="164">
        <f>D23*'1 Enterprises'!D$6</f>
        <v>0</v>
      </c>
      <c r="AG23" s="164">
        <f>E23*'1 Enterprises'!E$6</f>
        <v>0</v>
      </c>
      <c r="AH23" s="164">
        <f>F23*'1 Enterprises'!F$6</f>
        <v>0</v>
      </c>
      <c r="AI23" s="164">
        <f>G23*'1 Enterprises'!G$6</f>
        <v>0</v>
      </c>
      <c r="AJ23" s="164">
        <f>H23*'1 Enterprises'!H$6</f>
        <v>0</v>
      </c>
      <c r="AK23" s="164">
        <f>I23*'1 Enterprises'!I$6</f>
        <v>0</v>
      </c>
      <c r="AL23" s="164">
        <f>J23*'1 Enterprises'!J$6</f>
        <v>0</v>
      </c>
      <c r="AM23" s="164">
        <f>K23*'1 Enterprises'!K$6</f>
        <v>0</v>
      </c>
      <c r="AN23" s="164">
        <f>L23*'1 Enterprises'!L$6</f>
        <v>0</v>
      </c>
      <c r="AO23" s="164">
        <f>M23*'1 Enterprises'!M$6</f>
        <v>0</v>
      </c>
      <c r="AP23" s="164">
        <f>N23*'1 Enterprises'!N$6</f>
        <v>0</v>
      </c>
      <c r="AQ23" s="164">
        <f>O23*'1 Enterprises'!O$6</f>
        <v>0</v>
      </c>
      <c r="AR23" s="164">
        <f>P23*'1 Enterprises'!P$6</f>
        <v>0</v>
      </c>
      <c r="AS23" s="164">
        <f>Q23*'1 Enterprises'!Q$6</f>
        <v>0</v>
      </c>
      <c r="AT23" s="164">
        <f>R23*'1 Enterprises'!R$6</f>
        <v>0</v>
      </c>
      <c r="AU23" s="164">
        <f>S23*'1 Enterprises'!S$6</f>
        <v>0</v>
      </c>
      <c r="AV23" s="164">
        <f>T23*'1 Enterprises'!T$6</f>
        <v>0</v>
      </c>
      <c r="AW23" s="164">
        <f>U23*'1 Enterprises'!U$6</f>
        <v>0</v>
      </c>
      <c r="AX23" s="164">
        <f>V23*'1 Enterprises'!V$6</f>
        <v>0</v>
      </c>
      <c r="AY23" s="164">
        <f>W23*'1 Enterprises'!W$6</f>
        <v>0</v>
      </c>
      <c r="AZ23" s="164">
        <f>X23*'1 Enterprises'!X$6</f>
        <v>0</v>
      </c>
      <c r="BA23" s="164">
        <f>Y23*'1 Enterprises'!Y$6</f>
        <v>0</v>
      </c>
      <c r="BB23" s="164">
        <f>Z23*'1 Enterprises'!Z$6</f>
        <v>0</v>
      </c>
      <c r="BC23" s="164">
        <f>AA23*'1 Enterprises'!AA$6</f>
        <v>0</v>
      </c>
      <c r="BD23" s="164">
        <f>AB23*'1 Enterprises'!AB$6</f>
        <v>0</v>
      </c>
    </row>
    <row r="24" spans="2:56" s="63" customFormat="1" x14ac:dyDescent="0.2">
      <c r="B24" s="67" t="str">
        <f>'2 Income Statement'!B46</f>
        <v xml:space="preserve"> Over winter protection</v>
      </c>
      <c r="C24" s="206" t="s">
        <v>83</v>
      </c>
      <c r="D24" s="61">
        <f>'6 Overwintering'!L3</f>
        <v>0</v>
      </c>
      <c r="E24" s="61">
        <f>'6 Overwintering'!L4</f>
        <v>0</v>
      </c>
      <c r="F24" s="61">
        <f>'6 Overwintering'!L5</f>
        <v>0</v>
      </c>
      <c r="G24" s="61">
        <f>'6 Overwintering'!L6</f>
        <v>0</v>
      </c>
      <c r="H24" s="61">
        <f>'6 Overwintering'!L7</f>
        <v>0</v>
      </c>
      <c r="I24" s="61">
        <f>'6 Overwintering'!L8</f>
        <v>0</v>
      </c>
      <c r="J24" s="61">
        <f>'6 Overwintering'!L9</f>
        <v>0</v>
      </c>
      <c r="K24" s="61">
        <f>'6 Overwintering'!L10</f>
        <v>0</v>
      </c>
      <c r="L24" s="61">
        <f>'6 Overwintering'!L11</f>
        <v>0</v>
      </c>
      <c r="M24" s="61">
        <f>'6 Overwintering'!L12</f>
        <v>0</v>
      </c>
      <c r="N24" s="61">
        <f>'6 Overwintering'!L13</f>
        <v>0</v>
      </c>
      <c r="O24" s="61">
        <f>'6 Overwintering'!L14</f>
        <v>0</v>
      </c>
      <c r="P24" s="61">
        <f>'6 Overwintering'!L15</f>
        <v>0</v>
      </c>
      <c r="Q24" s="61">
        <f>'6 Overwintering'!L16</f>
        <v>0</v>
      </c>
      <c r="R24" s="61">
        <f>'6 Overwintering'!L17</f>
        <v>0</v>
      </c>
      <c r="S24" s="61">
        <f>'6 Overwintering'!L18</f>
        <v>0</v>
      </c>
      <c r="T24" s="61">
        <f>'6 Overwintering'!L19</f>
        <v>0</v>
      </c>
      <c r="U24" s="61">
        <f>'6 Overwintering'!L20</f>
        <v>0</v>
      </c>
      <c r="V24" s="61">
        <f>'6 Overwintering'!L21</f>
        <v>0</v>
      </c>
      <c r="W24" s="61">
        <f>'6 Overwintering'!L22</f>
        <v>0</v>
      </c>
      <c r="X24" s="61">
        <f>'6 Overwintering'!L23</f>
        <v>0</v>
      </c>
      <c r="Y24" s="61">
        <f>'6 Overwintering'!L24</f>
        <v>0</v>
      </c>
      <c r="Z24" s="61">
        <f>'6 Overwintering'!L25</f>
        <v>0</v>
      </c>
      <c r="AA24" s="61">
        <f>'6 Overwintering'!L26</f>
        <v>0</v>
      </c>
      <c r="AB24" s="61">
        <f>'6 Overwintering'!L27</f>
        <v>0</v>
      </c>
      <c r="AE24" s="165">
        <f t="shared" si="4"/>
        <v>0</v>
      </c>
      <c r="AF24" s="164">
        <f>D24*'1 Enterprises'!D$6</f>
        <v>0</v>
      </c>
      <c r="AG24" s="164">
        <f>E24*'1 Enterprises'!E$6</f>
        <v>0</v>
      </c>
      <c r="AH24" s="164">
        <f>F24*'1 Enterprises'!F$6</f>
        <v>0</v>
      </c>
      <c r="AI24" s="164">
        <f>G24*'1 Enterprises'!G$6</f>
        <v>0</v>
      </c>
      <c r="AJ24" s="164">
        <f>H24*'1 Enterprises'!H$6</f>
        <v>0</v>
      </c>
      <c r="AK24" s="164">
        <f>I24*'1 Enterprises'!I$6</f>
        <v>0</v>
      </c>
      <c r="AL24" s="164">
        <f>J24*'1 Enterprises'!J$6</f>
        <v>0</v>
      </c>
      <c r="AM24" s="164">
        <f>K24*'1 Enterprises'!K$6</f>
        <v>0</v>
      </c>
      <c r="AN24" s="164">
        <f>L24*'1 Enterprises'!L$6</f>
        <v>0</v>
      </c>
      <c r="AO24" s="164">
        <f>M24*'1 Enterprises'!M$6</f>
        <v>0</v>
      </c>
      <c r="AP24" s="164">
        <f>N24*'1 Enterprises'!N$6</f>
        <v>0</v>
      </c>
      <c r="AQ24" s="164">
        <f>O24*'1 Enterprises'!O$6</f>
        <v>0</v>
      </c>
      <c r="AR24" s="164">
        <f>P24*'1 Enterprises'!P$6</f>
        <v>0</v>
      </c>
      <c r="AS24" s="164">
        <f>Q24*'1 Enterprises'!Q$6</f>
        <v>0</v>
      </c>
      <c r="AT24" s="164">
        <f>R24*'1 Enterprises'!R$6</f>
        <v>0</v>
      </c>
      <c r="AU24" s="164">
        <f>S24*'1 Enterprises'!S$6</f>
        <v>0</v>
      </c>
      <c r="AV24" s="164">
        <f>T24*'1 Enterprises'!T$6</f>
        <v>0</v>
      </c>
      <c r="AW24" s="164">
        <f>U24*'1 Enterprises'!U$6</f>
        <v>0</v>
      </c>
      <c r="AX24" s="164">
        <f>V24*'1 Enterprises'!V$6</f>
        <v>0</v>
      </c>
      <c r="AY24" s="164">
        <f>W24*'1 Enterprises'!W$6</f>
        <v>0</v>
      </c>
      <c r="AZ24" s="164">
        <f>X24*'1 Enterprises'!X$6</f>
        <v>0</v>
      </c>
      <c r="BA24" s="164">
        <f>Y24*'1 Enterprises'!Y$6</f>
        <v>0</v>
      </c>
      <c r="BB24" s="164">
        <f>Z24*'1 Enterprises'!Z$6</f>
        <v>0</v>
      </c>
      <c r="BC24" s="164">
        <f>AA24*'1 Enterprises'!AA$6</f>
        <v>0</v>
      </c>
      <c r="BD24" s="164">
        <f>AB24*'1 Enterprises'!AB$6</f>
        <v>0</v>
      </c>
    </row>
    <row r="25" spans="2:56" s="63" customFormat="1" ht="15" x14ac:dyDescent="0.25">
      <c r="B25" s="67" t="str">
        <f>'2 Income Statement'!B47</f>
        <v xml:space="preserve"> Harvest Materials</v>
      </c>
      <c r="C25" s="206" t="s">
        <v>84</v>
      </c>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E25" s="165">
        <f t="shared" si="4"/>
        <v>0</v>
      </c>
      <c r="AF25" s="164">
        <f>D25*'1 Enterprises'!D$6</f>
        <v>0</v>
      </c>
      <c r="AG25" s="164">
        <f>E25*'1 Enterprises'!E$6</f>
        <v>0</v>
      </c>
      <c r="AH25" s="164">
        <f>F25*'1 Enterprises'!F$6</f>
        <v>0</v>
      </c>
      <c r="AI25" s="164">
        <f>G25*'1 Enterprises'!G$6</f>
        <v>0</v>
      </c>
      <c r="AJ25" s="164">
        <f>H25*'1 Enterprises'!H$6</f>
        <v>0</v>
      </c>
      <c r="AK25" s="164">
        <f>I25*'1 Enterprises'!I$6</f>
        <v>0</v>
      </c>
      <c r="AL25" s="164">
        <f>J25*'1 Enterprises'!J$6</f>
        <v>0</v>
      </c>
      <c r="AM25" s="164">
        <f>K25*'1 Enterprises'!K$6</f>
        <v>0</v>
      </c>
      <c r="AN25" s="164">
        <f>L25*'1 Enterprises'!L$6</f>
        <v>0</v>
      </c>
      <c r="AO25" s="164">
        <f>M25*'1 Enterprises'!M$6</f>
        <v>0</v>
      </c>
      <c r="AP25" s="164">
        <f>N25*'1 Enterprises'!N$6</f>
        <v>0</v>
      </c>
      <c r="AQ25" s="164">
        <f>O25*'1 Enterprises'!O$6</f>
        <v>0</v>
      </c>
      <c r="AR25" s="164">
        <f>P25*'1 Enterprises'!P$6</f>
        <v>0</v>
      </c>
      <c r="AS25" s="164">
        <f>Q25*'1 Enterprises'!Q$6</f>
        <v>0</v>
      </c>
      <c r="AT25" s="164">
        <f>R25*'1 Enterprises'!R$6</f>
        <v>0</v>
      </c>
      <c r="AU25" s="164">
        <f>S25*'1 Enterprises'!S$6</f>
        <v>0</v>
      </c>
      <c r="AV25" s="164">
        <f>T25*'1 Enterprises'!T$6</f>
        <v>0</v>
      </c>
      <c r="AW25" s="164">
        <f>U25*'1 Enterprises'!U$6</f>
        <v>0</v>
      </c>
      <c r="AX25" s="164">
        <f>V25*'1 Enterprises'!V$6</f>
        <v>0</v>
      </c>
      <c r="AY25" s="164">
        <f>W25*'1 Enterprises'!W$6</f>
        <v>0</v>
      </c>
      <c r="AZ25" s="164">
        <f>X25*'1 Enterprises'!X$6</f>
        <v>0</v>
      </c>
      <c r="BA25" s="164">
        <f>Y25*'1 Enterprises'!Y$6</f>
        <v>0</v>
      </c>
      <c r="BB25" s="164">
        <f>Z25*'1 Enterprises'!Z$6</f>
        <v>0</v>
      </c>
      <c r="BC25" s="164">
        <f>AA25*'1 Enterprises'!AA$6</f>
        <v>0</v>
      </c>
      <c r="BD25" s="164">
        <f>AB25*'1 Enterprises'!AB$6</f>
        <v>0</v>
      </c>
    </row>
    <row r="26" spans="2:56" s="63" customFormat="1" ht="15" x14ac:dyDescent="0.25">
      <c r="B26" s="67" t="str">
        <f>'2 Income Statement'!B48</f>
        <v xml:space="preserve"> Other DC 1</v>
      </c>
      <c r="C26" s="206" t="s">
        <v>83</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E26" s="165">
        <f t="shared" si="4"/>
        <v>0</v>
      </c>
      <c r="AF26" s="164">
        <f>D26*'1 Enterprises'!D$6</f>
        <v>0</v>
      </c>
      <c r="AG26" s="164">
        <f>E26*'1 Enterprises'!E$6</f>
        <v>0</v>
      </c>
      <c r="AH26" s="164">
        <f>F26*'1 Enterprises'!F$6</f>
        <v>0</v>
      </c>
      <c r="AI26" s="164">
        <f>G26*'1 Enterprises'!G$6</f>
        <v>0</v>
      </c>
      <c r="AJ26" s="164">
        <f>H26*'1 Enterprises'!H$6</f>
        <v>0</v>
      </c>
      <c r="AK26" s="164">
        <f>I26*'1 Enterprises'!I$6</f>
        <v>0</v>
      </c>
      <c r="AL26" s="164">
        <f>J26*'1 Enterprises'!J$6</f>
        <v>0</v>
      </c>
      <c r="AM26" s="164">
        <f>K26*'1 Enterprises'!K$6</f>
        <v>0</v>
      </c>
      <c r="AN26" s="164">
        <f>L26*'1 Enterprises'!L$6</f>
        <v>0</v>
      </c>
      <c r="AO26" s="164">
        <f>M26*'1 Enterprises'!M$6</f>
        <v>0</v>
      </c>
      <c r="AP26" s="164">
        <f>N26*'1 Enterprises'!N$6</f>
        <v>0</v>
      </c>
      <c r="AQ26" s="164">
        <f>O26*'1 Enterprises'!O$6</f>
        <v>0</v>
      </c>
      <c r="AR26" s="164">
        <f>P26*'1 Enterprises'!P$6</f>
        <v>0</v>
      </c>
      <c r="AS26" s="164">
        <f>Q26*'1 Enterprises'!Q$6</f>
        <v>0</v>
      </c>
      <c r="AT26" s="164">
        <f>R26*'1 Enterprises'!R$6</f>
        <v>0</v>
      </c>
      <c r="AU26" s="164">
        <f>S26*'1 Enterprises'!S$6</f>
        <v>0</v>
      </c>
      <c r="AV26" s="164">
        <f>T26*'1 Enterprises'!T$6</f>
        <v>0</v>
      </c>
      <c r="AW26" s="164">
        <f>U26*'1 Enterprises'!U$6</f>
        <v>0</v>
      </c>
      <c r="AX26" s="164">
        <f>V26*'1 Enterprises'!V$6</f>
        <v>0</v>
      </c>
      <c r="AY26" s="164">
        <f>W26*'1 Enterprises'!W$6</f>
        <v>0</v>
      </c>
      <c r="AZ26" s="164">
        <f>X26*'1 Enterprises'!X$6</f>
        <v>0</v>
      </c>
      <c r="BA26" s="164">
        <f>Y26*'1 Enterprises'!Y$6</f>
        <v>0</v>
      </c>
      <c r="BB26" s="164">
        <f>Z26*'1 Enterprises'!Z$6</f>
        <v>0</v>
      </c>
      <c r="BC26" s="164">
        <f>AA26*'1 Enterprises'!AA$6</f>
        <v>0</v>
      </c>
      <c r="BD26" s="164">
        <f>AB26*'1 Enterprises'!AB$6</f>
        <v>0</v>
      </c>
    </row>
    <row r="27" spans="2:56" s="63" customFormat="1" ht="15" x14ac:dyDescent="0.25">
      <c r="B27" s="67" t="str">
        <f>'2 Income Statement'!B49</f>
        <v xml:space="preserve"> Other DC 2</v>
      </c>
      <c r="C27" s="206" t="s">
        <v>83</v>
      </c>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E27" s="165">
        <f t="shared" si="4"/>
        <v>0</v>
      </c>
      <c r="AF27" s="164">
        <f>D27*'1 Enterprises'!D$6</f>
        <v>0</v>
      </c>
      <c r="AG27" s="164">
        <f>E27*'1 Enterprises'!E$6</f>
        <v>0</v>
      </c>
      <c r="AH27" s="164">
        <f>F27*'1 Enterprises'!F$6</f>
        <v>0</v>
      </c>
      <c r="AI27" s="164">
        <f>G27*'1 Enterprises'!G$6</f>
        <v>0</v>
      </c>
      <c r="AJ27" s="164">
        <f>H27*'1 Enterprises'!H$6</f>
        <v>0</v>
      </c>
      <c r="AK27" s="164">
        <f>I27*'1 Enterprises'!I$6</f>
        <v>0</v>
      </c>
      <c r="AL27" s="164">
        <f>J27*'1 Enterprises'!J$6</f>
        <v>0</v>
      </c>
      <c r="AM27" s="164">
        <f>K27*'1 Enterprises'!K$6</f>
        <v>0</v>
      </c>
      <c r="AN27" s="164">
        <f>L27*'1 Enterprises'!L$6</f>
        <v>0</v>
      </c>
      <c r="AO27" s="164">
        <f>M27*'1 Enterprises'!M$6</f>
        <v>0</v>
      </c>
      <c r="AP27" s="164">
        <f>N27*'1 Enterprises'!N$6</f>
        <v>0</v>
      </c>
      <c r="AQ27" s="164">
        <f>O27*'1 Enterprises'!O$6</f>
        <v>0</v>
      </c>
      <c r="AR27" s="164">
        <f>P27*'1 Enterprises'!P$6</f>
        <v>0</v>
      </c>
      <c r="AS27" s="164">
        <f>Q27*'1 Enterprises'!Q$6</f>
        <v>0</v>
      </c>
      <c r="AT27" s="164">
        <f>R27*'1 Enterprises'!R$6</f>
        <v>0</v>
      </c>
      <c r="AU27" s="164">
        <f>S27*'1 Enterprises'!S$6</f>
        <v>0</v>
      </c>
      <c r="AV27" s="164">
        <f>T27*'1 Enterprises'!T$6</f>
        <v>0</v>
      </c>
      <c r="AW27" s="164">
        <f>U27*'1 Enterprises'!U$6</f>
        <v>0</v>
      </c>
      <c r="AX27" s="164">
        <f>V27*'1 Enterprises'!V$6</f>
        <v>0</v>
      </c>
      <c r="AY27" s="164">
        <f>W27*'1 Enterprises'!W$6</f>
        <v>0</v>
      </c>
      <c r="AZ27" s="164">
        <f>X27*'1 Enterprises'!X$6</f>
        <v>0</v>
      </c>
      <c r="BA27" s="164">
        <f>Y27*'1 Enterprises'!Y$6</f>
        <v>0</v>
      </c>
      <c r="BB27" s="164">
        <f>Z27*'1 Enterprises'!Z$6</f>
        <v>0</v>
      </c>
      <c r="BC27" s="164">
        <f>AA27*'1 Enterprises'!AA$6</f>
        <v>0</v>
      </c>
      <c r="BD27" s="164">
        <f>AB27*'1 Enterprises'!AB$6</f>
        <v>0</v>
      </c>
    </row>
    <row r="28" spans="2:56" s="63" customFormat="1" ht="15" x14ac:dyDescent="0.25">
      <c r="B28" s="67" t="str">
        <f>'2 Income Statement'!B50</f>
        <v xml:space="preserve"> Other DC 3</v>
      </c>
      <c r="C28" s="206" t="s">
        <v>83</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E28" s="165">
        <f t="shared" si="4"/>
        <v>0</v>
      </c>
      <c r="AF28" s="164">
        <f>D28*'1 Enterprises'!D$6</f>
        <v>0</v>
      </c>
      <c r="AG28" s="164">
        <f>E28*'1 Enterprises'!E$6</f>
        <v>0</v>
      </c>
      <c r="AH28" s="164">
        <f>F28*'1 Enterprises'!F$6</f>
        <v>0</v>
      </c>
      <c r="AI28" s="164">
        <f>G28*'1 Enterprises'!G$6</f>
        <v>0</v>
      </c>
      <c r="AJ28" s="164">
        <f>H28*'1 Enterprises'!H$6</f>
        <v>0</v>
      </c>
      <c r="AK28" s="164">
        <f>I28*'1 Enterprises'!I$6</f>
        <v>0</v>
      </c>
      <c r="AL28" s="164">
        <f>J28*'1 Enterprises'!J$6</f>
        <v>0</v>
      </c>
      <c r="AM28" s="164">
        <f>K28*'1 Enterprises'!K$6</f>
        <v>0</v>
      </c>
      <c r="AN28" s="164">
        <f>L28*'1 Enterprises'!L$6</f>
        <v>0</v>
      </c>
      <c r="AO28" s="164">
        <f>M28*'1 Enterprises'!M$6</f>
        <v>0</v>
      </c>
      <c r="AP28" s="164">
        <f>N28*'1 Enterprises'!N$6</f>
        <v>0</v>
      </c>
      <c r="AQ28" s="164">
        <f>O28*'1 Enterprises'!O$6</f>
        <v>0</v>
      </c>
      <c r="AR28" s="164">
        <f>P28*'1 Enterprises'!P$6</f>
        <v>0</v>
      </c>
      <c r="AS28" s="164">
        <f>Q28*'1 Enterprises'!Q$6</f>
        <v>0</v>
      </c>
      <c r="AT28" s="164">
        <f>R28*'1 Enterprises'!R$6</f>
        <v>0</v>
      </c>
      <c r="AU28" s="164">
        <f>S28*'1 Enterprises'!S$6</f>
        <v>0</v>
      </c>
      <c r="AV28" s="164">
        <f>T28*'1 Enterprises'!T$6</f>
        <v>0</v>
      </c>
      <c r="AW28" s="164">
        <f>U28*'1 Enterprises'!U$6</f>
        <v>0</v>
      </c>
      <c r="AX28" s="164">
        <f>V28*'1 Enterprises'!V$6</f>
        <v>0</v>
      </c>
      <c r="AY28" s="164">
        <f>W28*'1 Enterprises'!W$6</f>
        <v>0</v>
      </c>
      <c r="AZ28" s="164">
        <f>X28*'1 Enterprises'!X$6</f>
        <v>0</v>
      </c>
      <c r="BA28" s="164">
        <f>Y28*'1 Enterprises'!Y$6</f>
        <v>0</v>
      </c>
      <c r="BB28" s="164">
        <f>Z28*'1 Enterprises'!Z$6</f>
        <v>0</v>
      </c>
      <c r="BC28" s="164">
        <f>AA28*'1 Enterprises'!AA$6</f>
        <v>0</v>
      </c>
      <c r="BD28" s="164">
        <f>AB28*'1 Enterprises'!AB$6</f>
        <v>0</v>
      </c>
    </row>
    <row r="29" spans="2:56" s="63" customFormat="1" ht="15" x14ac:dyDescent="0.25">
      <c r="B29" s="67" t="s">
        <v>73</v>
      </c>
      <c r="C29" s="205">
        <v>6.5000000000000002E-2</v>
      </c>
      <c r="D29" s="62" t="e">
        <f>((D14+D15+D16+D17+D20)*$C29/52*'1 Enterprises'!D22)+((D18+D19+D22+D24+D26+D27+D28)/2)*'8 Cost of Production'!$C29/52*'1 Enterprises'!D22</f>
        <v>#VALUE!</v>
      </c>
      <c r="E29" s="62" t="e">
        <f>((E14+E15+E16+E17+E20)*$C29/52*'1 Enterprises'!E22)+((E18+E19+E22+E24+E26+E27+E28)/2)*'8 Cost of Production'!$C29/52*'1 Enterprises'!E22</f>
        <v>#VALUE!</v>
      </c>
      <c r="F29" s="62" t="e">
        <f>((F14+F15+F16+F17+F20)*$C29/52*'1 Enterprises'!F22)+((F18+F19+F22+F24+F26+F27+F28)/2)*'8 Cost of Production'!$C29/52*'1 Enterprises'!F22</f>
        <v>#VALUE!</v>
      </c>
      <c r="G29" s="62" t="e">
        <f>((G14+G15+G16+G17+G20)*$C29/52*'1 Enterprises'!G22)+((G18+G19+G22+G24+G26+G27+G28)/2)*'8 Cost of Production'!$C29/52*'1 Enterprises'!G22</f>
        <v>#VALUE!</v>
      </c>
      <c r="H29" s="62" t="e">
        <f>((H14+H15+H16+H17+H20)*$C29/52*'1 Enterprises'!H22)+((H18+H19+H22+H24+H26+H27+H28)/2)*'8 Cost of Production'!$C29/52*'1 Enterprises'!H22</f>
        <v>#VALUE!</v>
      </c>
      <c r="I29" s="62" t="e">
        <f>((I14+I15+I16+I17+I20)*$C29/52*'1 Enterprises'!I22)+((I18+I19+I22+I24+I26+I27+I28)/2)*'8 Cost of Production'!$C29/52*'1 Enterprises'!I22</f>
        <v>#VALUE!</v>
      </c>
      <c r="J29" s="62" t="e">
        <f>((J14+J15+J16+J17+J20)*$C29/52*'1 Enterprises'!J22)+((J18+J19+J22+J24+J26+J27+J28)/2)*'8 Cost of Production'!$C29/52*'1 Enterprises'!J22</f>
        <v>#VALUE!</v>
      </c>
      <c r="K29" s="62" t="e">
        <f>((K14+K15+K16+K17+K20)*$C29/52*'1 Enterprises'!K22)+((K18+K19+K22+K24+K26+K27+K28)/2)*'8 Cost of Production'!$C29/52*'1 Enterprises'!K22</f>
        <v>#VALUE!</v>
      </c>
      <c r="L29" s="62" t="e">
        <f>((L14+L15+L16+L17+L20)*$C29/52*'1 Enterprises'!L22)+((L18+L19+L22+L24+L26+L27+L28)/2)*'8 Cost of Production'!$C29/52*'1 Enterprises'!L22</f>
        <v>#VALUE!</v>
      </c>
      <c r="M29" s="62" t="e">
        <f>((M14+M15+M16+M17+M20)*$C29/52*'1 Enterprises'!M22)+((M18+M19+M22+M24+M26+M27+M28)/2)*'8 Cost of Production'!$C29/52*'1 Enterprises'!M22</f>
        <v>#VALUE!</v>
      </c>
      <c r="N29" s="62" t="e">
        <f>((N14+N15+N16+N17+N20)*$C29/52*'1 Enterprises'!N22)+((N18+N19+N22+N24+N26+N27+N28)/2)*'8 Cost of Production'!$C29/52*'1 Enterprises'!N22</f>
        <v>#VALUE!</v>
      </c>
      <c r="O29" s="62" t="e">
        <f>((O14+O15+O16+O17+O20)*$C29/52*'1 Enterprises'!O22)+((O18+O19+O22+O24+O26+O27+O28)/2)*'8 Cost of Production'!$C29/52*'1 Enterprises'!O22</f>
        <v>#VALUE!</v>
      </c>
      <c r="P29" s="62" t="e">
        <f>((P14+P15+P16+P17+P20)*$C29/52*'1 Enterprises'!P22)+((P18+P19+P22+P24+P26+P27+P28)/2)*'8 Cost of Production'!$C29/52*'1 Enterprises'!P22</f>
        <v>#VALUE!</v>
      </c>
      <c r="Q29" s="62" t="e">
        <f>((Q14+Q15+Q16+Q17+Q20)*$C29/52*'1 Enterprises'!Q22)+((Q18+Q19+Q22+Q24+Q26+Q27+Q28)/2)*'8 Cost of Production'!$C29/52*'1 Enterprises'!Q22</f>
        <v>#VALUE!</v>
      </c>
      <c r="R29" s="62" t="e">
        <f>((R14+R15+R16+R17+R20)*$C29/52*'1 Enterprises'!R22)+((R18+R19+R22+R24+R26+R27+R28)/2)*'8 Cost of Production'!$C29/52*'1 Enterprises'!R22</f>
        <v>#VALUE!</v>
      </c>
      <c r="S29" s="62" t="e">
        <f>((S14+S15+S16+S17+S20)*$C29/52*'1 Enterprises'!S22)+((S18+S19+S22+S24+S26+S27+S28)/2)*'8 Cost of Production'!$C29/52*'1 Enterprises'!S22</f>
        <v>#VALUE!</v>
      </c>
      <c r="T29" s="62" t="e">
        <f>((T14+T15+T16+T17+T20)*$C29/52*'1 Enterprises'!T22)+((T18+T19+T22+T24+T26+T27+T28)/2)*'8 Cost of Production'!$C29/52*'1 Enterprises'!T22</f>
        <v>#VALUE!</v>
      </c>
      <c r="U29" s="62" t="e">
        <f>((U14+U15+U16+U17+U20)*$C29/52*'1 Enterprises'!U22)+((U18+U19+U22+U24+U26+U27+U28)/2)*'8 Cost of Production'!$C29/52*'1 Enterprises'!U22</f>
        <v>#VALUE!</v>
      </c>
      <c r="V29" s="62" t="e">
        <f>((V14+V15+V16+V17+V20)*$C29/52*'1 Enterprises'!V22)+((V18+V19+V22+V24+V26+V27+V28)/2)*'8 Cost of Production'!$C29/52*'1 Enterprises'!V22</f>
        <v>#VALUE!</v>
      </c>
      <c r="W29" s="62" t="e">
        <f>((W14+W15+W16+W17+W20)*$C29/52*'1 Enterprises'!W22)+((W18+W19+W22+W24+W26+W27+W28)/2)*'8 Cost of Production'!$C29/52*'1 Enterprises'!W22</f>
        <v>#VALUE!</v>
      </c>
      <c r="X29" s="62" t="e">
        <f>((X14+X15+X16+X17+X20)*$C29/52*'1 Enterprises'!X22)+((X18+X19+X22+X24+X26+X27+X28)/2)*'8 Cost of Production'!$C29/52*'1 Enterprises'!X22</f>
        <v>#VALUE!</v>
      </c>
      <c r="Y29" s="62" t="e">
        <f>((Y14+Y15+Y16+Y17+Y20)*$C29/52*'1 Enterprises'!Y22)+((Y18+Y19+Y22+Y24+Y26+Y27+Y28)/2)*'8 Cost of Production'!$C29/52*'1 Enterprises'!Y22</f>
        <v>#VALUE!</v>
      </c>
      <c r="Z29" s="62" t="e">
        <f>((Z14+Z15+Z16+Z17+Z20)*$C29/52*'1 Enterprises'!Z22)+((Z18+Z19+Z22+Z24+Z26+Z27+Z28)/2)*'8 Cost of Production'!$C29/52*'1 Enterprises'!Z22</f>
        <v>#VALUE!</v>
      </c>
      <c r="AA29" s="62" t="e">
        <f>((AA14+AA15+AA16+AA17+AA20)*$C29/52*'1 Enterprises'!AA22)+((AA18+AA19+AA22+AA24+AA26+AA27+AA28)/2)*'8 Cost of Production'!$C29/52*'1 Enterprises'!AA22</f>
        <v>#VALUE!</v>
      </c>
      <c r="AB29" s="62" t="e">
        <f>((AB14+AB15+AB16+AB17+AB20)*$C29/52*'1 Enterprises'!AB22)+((AB18+AB19+AB22+AB24+AB26+AB27+AB28)/2)*'8 Cost of Production'!$C29/52*'1 Enterprises'!AB22</f>
        <v>#VALUE!</v>
      </c>
      <c r="AE29" s="165" t="e">
        <f>SUM(AF29:BD29)</f>
        <v>#VALUE!</v>
      </c>
      <c r="AF29" s="164" t="e">
        <f>D29*'1 Enterprises'!D$6</f>
        <v>#VALUE!</v>
      </c>
      <c r="AG29" s="164" t="e">
        <f>E29*'1 Enterprises'!E$6</f>
        <v>#VALUE!</v>
      </c>
      <c r="AH29" s="164" t="e">
        <f>F29*'1 Enterprises'!F$6</f>
        <v>#VALUE!</v>
      </c>
      <c r="AI29" s="164" t="e">
        <f>G29*'1 Enterprises'!G$6</f>
        <v>#VALUE!</v>
      </c>
      <c r="AJ29" s="164" t="e">
        <f>H29*'1 Enterprises'!H$6</f>
        <v>#VALUE!</v>
      </c>
      <c r="AK29" s="164" t="e">
        <f>I29*'1 Enterprises'!I$6</f>
        <v>#VALUE!</v>
      </c>
      <c r="AL29" s="164" t="e">
        <f>J29*'1 Enterprises'!J$6</f>
        <v>#VALUE!</v>
      </c>
      <c r="AM29" s="164" t="e">
        <f>K29*'1 Enterprises'!K$6</f>
        <v>#VALUE!</v>
      </c>
      <c r="AN29" s="164" t="e">
        <f>L29*'1 Enterprises'!L$6</f>
        <v>#VALUE!</v>
      </c>
      <c r="AO29" s="164" t="e">
        <f>M29*'1 Enterprises'!M$6</f>
        <v>#VALUE!</v>
      </c>
      <c r="AP29" s="164" t="e">
        <f>N29*'1 Enterprises'!N$6</f>
        <v>#VALUE!</v>
      </c>
      <c r="AQ29" s="164" t="e">
        <f>O29*'1 Enterprises'!O$6</f>
        <v>#VALUE!</v>
      </c>
      <c r="AR29" s="164" t="e">
        <f>P29*'1 Enterprises'!P$6</f>
        <v>#VALUE!</v>
      </c>
      <c r="AS29" s="164" t="e">
        <f>Q29*'1 Enterprises'!Q$6</f>
        <v>#VALUE!</v>
      </c>
      <c r="AT29" s="164" t="e">
        <f>R29*'1 Enterprises'!R$6</f>
        <v>#VALUE!</v>
      </c>
      <c r="AU29" s="164" t="e">
        <f>S29*'1 Enterprises'!S$6</f>
        <v>#VALUE!</v>
      </c>
      <c r="AV29" s="164" t="e">
        <f>T29*'1 Enterprises'!T$6</f>
        <v>#VALUE!</v>
      </c>
      <c r="AW29" s="164" t="e">
        <f>U29*'1 Enterprises'!U$6</f>
        <v>#VALUE!</v>
      </c>
      <c r="AX29" s="164" t="e">
        <f>V29*'1 Enterprises'!V$6</f>
        <v>#VALUE!</v>
      </c>
      <c r="AY29" s="164" t="e">
        <f>W29*'1 Enterprises'!W$6</f>
        <v>#VALUE!</v>
      </c>
      <c r="AZ29" s="164" t="e">
        <f>X29*'1 Enterprises'!X$6</f>
        <v>#VALUE!</v>
      </c>
      <c r="BA29" s="164" t="e">
        <f>Y29*'1 Enterprises'!Y$6</f>
        <v>#VALUE!</v>
      </c>
      <c r="BB29" s="164" t="e">
        <f>Z29*'1 Enterprises'!Z$6</f>
        <v>#VALUE!</v>
      </c>
      <c r="BC29" s="164" t="e">
        <f>AA29*'1 Enterprises'!AA$6</f>
        <v>#VALUE!</v>
      </c>
      <c r="BD29" s="164" t="e">
        <f>AB29*'1 Enterprises'!AB$6</f>
        <v>#VALUE!</v>
      </c>
    </row>
    <row r="30" spans="2:56" x14ac:dyDescent="0.2">
      <c r="B30" s="64" t="s">
        <v>359</v>
      </c>
      <c r="C30" s="1"/>
      <c r="D30" s="84" t="e">
        <f>SUM(D14:D29)-D21</f>
        <v>#VALUE!</v>
      </c>
      <c r="E30" s="84" t="e">
        <f t="shared" ref="E30:AB30" si="5">SUM(E14:E29)-E21</f>
        <v>#VALUE!</v>
      </c>
      <c r="F30" s="84" t="e">
        <f t="shared" si="5"/>
        <v>#VALUE!</v>
      </c>
      <c r="G30" s="84" t="e">
        <f t="shared" si="5"/>
        <v>#VALUE!</v>
      </c>
      <c r="H30" s="84" t="e">
        <f t="shared" si="5"/>
        <v>#VALUE!</v>
      </c>
      <c r="I30" s="84" t="e">
        <f t="shared" si="5"/>
        <v>#VALUE!</v>
      </c>
      <c r="J30" s="84" t="e">
        <f t="shared" si="5"/>
        <v>#VALUE!</v>
      </c>
      <c r="K30" s="84" t="e">
        <f t="shared" si="5"/>
        <v>#VALUE!</v>
      </c>
      <c r="L30" s="84" t="e">
        <f t="shared" si="5"/>
        <v>#VALUE!</v>
      </c>
      <c r="M30" s="84" t="e">
        <f t="shared" si="5"/>
        <v>#VALUE!</v>
      </c>
      <c r="N30" s="84" t="e">
        <f t="shared" si="5"/>
        <v>#VALUE!</v>
      </c>
      <c r="O30" s="84" t="e">
        <f t="shared" si="5"/>
        <v>#VALUE!</v>
      </c>
      <c r="P30" s="84" t="e">
        <f t="shared" si="5"/>
        <v>#VALUE!</v>
      </c>
      <c r="Q30" s="84" t="e">
        <f t="shared" si="5"/>
        <v>#VALUE!</v>
      </c>
      <c r="R30" s="84" t="e">
        <f t="shared" si="5"/>
        <v>#VALUE!</v>
      </c>
      <c r="S30" s="84" t="e">
        <f t="shared" si="5"/>
        <v>#VALUE!</v>
      </c>
      <c r="T30" s="84" t="e">
        <f t="shared" si="5"/>
        <v>#VALUE!</v>
      </c>
      <c r="U30" s="84" t="e">
        <f t="shared" si="5"/>
        <v>#VALUE!</v>
      </c>
      <c r="V30" s="84" t="e">
        <f t="shared" si="5"/>
        <v>#VALUE!</v>
      </c>
      <c r="W30" s="84" t="e">
        <f t="shared" si="5"/>
        <v>#VALUE!</v>
      </c>
      <c r="X30" s="84" t="e">
        <f t="shared" si="5"/>
        <v>#VALUE!</v>
      </c>
      <c r="Y30" s="84" t="e">
        <f t="shared" si="5"/>
        <v>#VALUE!</v>
      </c>
      <c r="Z30" s="84" t="e">
        <f t="shared" si="5"/>
        <v>#VALUE!</v>
      </c>
      <c r="AA30" s="84" t="e">
        <f t="shared" si="5"/>
        <v>#VALUE!</v>
      </c>
      <c r="AB30" s="84" t="e">
        <f t="shared" si="5"/>
        <v>#VALUE!</v>
      </c>
    </row>
    <row r="31" spans="2:56" x14ac:dyDescent="0.2">
      <c r="B31" s="64" t="s">
        <v>129</v>
      </c>
      <c r="C31" s="1"/>
      <c r="D31" s="84" t="e">
        <f>IF('1 Enterprises'!D15&gt;0,((D30/'1 Enterprises'!D15)),'1 Enterprises'!D6*D30*(-1))</f>
        <v>#VALUE!</v>
      </c>
      <c r="E31" s="84" t="e">
        <f>IF('1 Enterprises'!E15&gt;0,((E30/'1 Enterprises'!E15)),'1 Enterprises'!E6*E30*(-1))</f>
        <v>#VALUE!</v>
      </c>
      <c r="F31" s="84" t="e">
        <f>IF('1 Enterprises'!F15&gt;0,((F30/'1 Enterprises'!F15)),'1 Enterprises'!F6*F30*(-1))</f>
        <v>#VALUE!</v>
      </c>
      <c r="G31" s="84" t="e">
        <f>IF('1 Enterprises'!G15&gt;0,((G30/'1 Enterprises'!G15)),'1 Enterprises'!G6*G30*(-1))</f>
        <v>#VALUE!</v>
      </c>
      <c r="H31" s="84" t="e">
        <f>IF('1 Enterprises'!H15&gt;0,((H30/'1 Enterprises'!H15)),'1 Enterprises'!H6*H30*(-1))</f>
        <v>#VALUE!</v>
      </c>
      <c r="I31" s="84" t="e">
        <f>IF('1 Enterprises'!I15&gt;0,((I30/'1 Enterprises'!I15)),'1 Enterprises'!I6*I30*(-1))</f>
        <v>#VALUE!</v>
      </c>
      <c r="J31" s="84" t="e">
        <f>IF('1 Enterprises'!J15&gt;0,((J30/'1 Enterprises'!J15)),'1 Enterprises'!J6*J30*(-1))</f>
        <v>#VALUE!</v>
      </c>
      <c r="K31" s="84" t="e">
        <f>IF('1 Enterprises'!K15&gt;0,((K30/'1 Enterprises'!K15)),'1 Enterprises'!K6*K30*(-1))</f>
        <v>#VALUE!</v>
      </c>
      <c r="L31" s="84" t="e">
        <f>IF('1 Enterprises'!L15&gt;0,((L30/'1 Enterprises'!L15)),'1 Enterprises'!L6*L30*(-1))</f>
        <v>#VALUE!</v>
      </c>
      <c r="M31" s="84" t="e">
        <f>IF('1 Enterprises'!M15&gt;0,((M30/'1 Enterprises'!M15)),'1 Enterprises'!M6*M30*(-1))</f>
        <v>#VALUE!</v>
      </c>
      <c r="N31" s="84" t="e">
        <f>IF('1 Enterprises'!N15&gt;0,((N30/'1 Enterprises'!N15)),'1 Enterprises'!N6*N30*(-1))</f>
        <v>#VALUE!</v>
      </c>
      <c r="O31" s="84" t="e">
        <f>IF('1 Enterprises'!O15&gt;0,((O30/'1 Enterprises'!O15)),'1 Enterprises'!O6*O30*(-1))</f>
        <v>#VALUE!</v>
      </c>
      <c r="P31" s="84" t="e">
        <f>IF('1 Enterprises'!P15&gt;0,((P30/'1 Enterprises'!P15)),'1 Enterprises'!P6*P30*(-1))</f>
        <v>#VALUE!</v>
      </c>
      <c r="Q31" s="84" t="e">
        <f>IF('1 Enterprises'!Q15&gt;0,((Q30/'1 Enterprises'!Q15)),'1 Enterprises'!Q6*Q30*(-1))</f>
        <v>#VALUE!</v>
      </c>
      <c r="R31" s="84" t="e">
        <f>IF('1 Enterprises'!R15&gt;0,((R30/'1 Enterprises'!R15)),'1 Enterprises'!R6*R30*(-1))</f>
        <v>#VALUE!</v>
      </c>
      <c r="S31" s="84" t="e">
        <f>IF('1 Enterprises'!S15&gt;0,((S30/'1 Enterprises'!S15)),'1 Enterprises'!S6*S30*(-1))</f>
        <v>#VALUE!</v>
      </c>
      <c r="T31" s="84" t="e">
        <f>IF('1 Enterprises'!T15&gt;0,((T30/'1 Enterprises'!T15)),'1 Enterprises'!T6*T30*(-1))</f>
        <v>#VALUE!</v>
      </c>
      <c r="U31" s="84" t="e">
        <f>IF('1 Enterprises'!U15&gt;0,((U30/'1 Enterprises'!U15)),'1 Enterprises'!U6*U30*(-1))</f>
        <v>#VALUE!</v>
      </c>
      <c r="V31" s="84" t="e">
        <f>IF('1 Enterprises'!V15&gt;0,((V30/'1 Enterprises'!V15)),'1 Enterprises'!V6*V30*(-1))</f>
        <v>#VALUE!</v>
      </c>
      <c r="W31" s="84" t="e">
        <f>IF('1 Enterprises'!W15&gt;0,((W30/'1 Enterprises'!W15)),'1 Enterprises'!W6*W30*(-1))</f>
        <v>#VALUE!</v>
      </c>
      <c r="X31" s="84" t="e">
        <f>IF('1 Enterprises'!X15&gt;0,((X30/'1 Enterprises'!X15)),'1 Enterprises'!X6*X30*(-1))</f>
        <v>#VALUE!</v>
      </c>
      <c r="Y31" s="84" t="e">
        <f>IF('1 Enterprises'!Y15&gt;0,((Y30/'1 Enterprises'!Y15)),'1 Enterprises'!Y6*Y30*(-1))</f>
        <v>#VALUE!</v>
      </c>
      <c r="Z31" s="84" t="e">
        <f>IF('1 Enterprises'!Z15&gt;0,((Z30/'1 Enterprises'!Z15)),'1 Enterprises'!Z6*Z30*(-1))</f>
        <v>#VALUE!</v>
      </c>
      <c r="AA31" s="84" t="e">
        <f>IF('1 Enterprises'!AA15&gt;0,((AA30/'1 Enterprises'!AA15)),'1 Enterprises'!AA6*AA30*(-1))</f>
        <v>#VALUE!</v>
      </c>
      <c r="AB31" s="84" t="e">
        <f>IF('1 Enterprises'!AB15&gt;0,((AB30/'1 Enterprises'!AB15)),'1 Enterprises'!AB6*AB30*(-1))</f>
        <v>#VALUE!</v>
      </c>
    </row>
    <row r="32" spans="2:56" x14ac:dyDescent="0.2">
      <c r="B32" s="64" t="s">
        <v>360</v>
      </c>
      <c r="C32" s="1"/>
      <c r="D32" s="84" t="e">
        <f>'1 Enterprises'!D17-'8 Cost of Production'!D31</f>
        <v>#VALUE!</v>
      </c>
      <c r="E32" s="84" t="e">
        <f>'1 Enterprises'!E17-'8 Cost of Production'!E31</f>
        <v>#VALUE!</v>
      </c>
      <c r="F32" s="84" t="e">
        <f>'1 Enterprises'!F17-'8 Cost of Production'!F31</f>
        <v>#VALUE!</v>
      </c>
      <c r="G32" s="84" t="e">
        <f>'1 Enterprises'!G17-'8 Cost of Production'!G31</f>
        <v>#VALUE!</v>
      </c>
      <c r="H32" s="84" t="e">
        <f>'1 Enterprises'!H17-'8 Cost of Production'!H31</f>
        <v>#VALUE!</v>
      </c>
      <c r="I32" s="84" t="e">
        <f>'1 Enterprises'!I17-'8 Cost of Production'!I31</f>
        <v>#VALUE!</v>
      </c>
      <c r="J32" s="84" t="e">
        <f>'1 Enterprises'!J17-'8 Cost of Production'!J31</f>
        <v>#VALUE!</v>
      </c>
      <c r="K32" s="84" t="e">
        <f>'1 Enterprises'!K17-'8 Cost of Production'!K31</f>
        <v>#VALUE!</v>
      </c>
      <c r="L32" s="84" t="e">
        <f>'1 Enterprises'!L17-'8 Cost of Production'!L31</f>
        <v>#VALUE!</v>
      </c>
      <c r="M32" s="84" t="e">
        <f>'1 Enterprises'!M17-'8 Cost of Production'!M31</f>
        <v>#VALUE!</v>
      </c>
      <c r="N32" s="84" t="e">
        <f>'1 Enterprises'!N17-'8 Cost of Production'!N31</f>
        <v>#VALUE!</v>
      </c>
      <c r="O32" s="84" t="e">
        <f>'1 Enterprises'!O17-'8 Cost of Production'!O31</f>
        <v>#VALUE!</v>
      </c>
      <c r="P32" s="84" t="e">
        <f>'1 Enterprises'!P17-'8 Cost of Production'!P31</f>
        <v>#VALUE!</v>
      </c>
      <c r="Q32" s="84" t="e">
        <f>'1 Enterprises'!Q17-'8 Cost of Production'!Q31</f>
        <v>#VALUE!</v>
      </c>
      <c r="R32" s="84" t="e">
        <f>'1 Enterprises'!R17-'8 Cost of Production'!R31</f>
        <v>#VALUE!</v>
      </c>
      <c r="S32" s="84" t="e">
        <f>'1 Enterprises'!S17-'8 Cost of Production'!S31</f>
        <v>#VALUE!</v>
      </c>
      <c r="T32" s="84" t="e">
        <f>'1 Enterprises'!T17-'8 Cost of Production'!T31</f>
        <v>#VALUE!</v>
      </c>
      <c r="U32" s="84" t="e">
        <f>'1 Enterprises'!U17-'8 Cost of Production'!U31</f>
        <v>#VALUE!</v>
      </c>
      <c r="V32" s="84" t="e">
        <f>'1 Enterprises'!V17-'8 Cost of Production'!V31</f>
        <v>#VALUE!</v>
      </c>
      <c r="W32" s="84" t="e">
        <f>'1 Enterprises'!W17-'8 Cost of Production'!W31</f>
        <v>#VALUE!</v>
      </c>
      <c r="X32" s="84" t="e">
        <f>'1 Enterprises'!X17-'8 Cost of Production'!X31</f>
        <v>#VALUE!</v>
      </c>
      <c r="Y32" s="84" t="e">
        <f>'1 Enterprises'!Y17-'8 Cost of Production'!Y31</f>
        <v>#VALUE!</v>
      </c>
      <c r="Z32" s="84" t="e">
        <f>'1 Enterprises'!Z17-'8 Cost of Production'!Z31</f>
        <v>#VALUE!</v>
      </c>
      <c r="AA32" s="84" t="e">
        <f>'1 Enterprises'!AA17-'8 Cost of Production'!AA31</f>
        <v>#VALUE!</v>
      </c>
      <c r="AB32" s="84" t="e">
        <f>'1 Enterprises'!AB17-'8 Cost of Production'!AB31</f>
        <v>#VALUE!</v>
      </c>
    </row>
    <row r="33" spans="2:28" x14ac:dyDescent="0.2">
      <c r="B33" s="64"/>
      <c r="C33" s="1"/>
      <c r="D33" s="3"/>
      <c r="E33" s="3"/>
      <c r="F33" s="3"/>
      <c r="G33" s="3"/>
      <c r="H33" s="3"/>
      <c r="I33" s="3"/>
      <c r="J33" s="3"/>
      <c r="K33" s="3"/>
      <c r="L33" s="3"/>
      <c r="M33" s="3"/>
      <c r="N33" s="3"/>
      <c r="O33" s="3"/>
      <c r="P33" s="3"/>
      <c r="Q33" s="3"/>
      <c r="R33" s="3"/>
      <c r="S33" s="3"/>
      <c r="T33" s="3"/>
      <c r="U33" s="3"/>
      <c r="V33" s="3"/>
      <c r="W33" s="3"/>
      <c r="X33" s="3"/>
      <c r="Y33" s="3"/>
      <c r="Z33" s="3"/>
      <c r="AA33" s="3"/>
      <c r="AB33" s="3"/>
    </row>
    <row r="34" spans="2:28" s="41" customFormat="1" ht="13.5" thickBot="1" x14ac:dyDescent="0.25">
      <c r="B34" s="65"/>
      <c r="C34" s="38"/>
      <c r="D34" s="53">
        <f>'8 Cost of Production'!D80</f>
        <v>0</v>
      </c>
      <c r="E34" s="53">
        <f>'8 Cost of Production'!E80</f>
        <v>0</v>
      </c>
      <c r="F34" s="53">
        <f>'8 Cost of Production'!F80</f>
        <v>0</v>
      </c>
      <c r="G34" s="53">
        <f>'8 Cost of Production'!G80</f>
        <v>0</v>
      </c>
      <c r="H34" s="53">
        <f>'8 Cost of Production'!H80</f>
        <v>0</v>
      </c>
      <c r="I34" s="53">
        <f>'8 Cost of Production'!I80</f>
        <v>0</v>
      </c>
      <c r="J34" s="53">
        <f>'8 Cost of Production'!J80</f>
        <v>0</v>
      </c>
      <c r="K34" s="53">
        <f>'8 Cost of Production'!K80</f>
        <v>0</v>
      </c>
      <c r="L34" s="53">
        <f>'8 Cost of Production'!L80</f>
        <v>0</v>
      </c>
      <c r="M34" s="53">
        <f>'8 Cost of Production'!M80</f>
        <v>0</v>
      </c>
      <c r="N34" s="53">
        <f>'8 Cost of Production'!N80</f>
        <v>0</v>
      </c>
      <c r="O34" s="53">
        <f>'8 Cost of Production'!O80</f>
        <v>0</v>
      </c>
      <c r="P34" s="53">
        <f>'8 Cost of Production'!P80</f>
        <v>0</v>
      </c>
      <c r="Q34" s="53">
        <f>'8 Cost of Production'!Q80</f>
        <v>0</v>
      </c>
      <c r="R34" s="53">
        <f>'8 Cost of Production'!R80</f>
        <v>0</v>
      </c>
      <c r="S34" s="53">
        <f>'8 Cost of Production'!S80</f>
        <v>0</v>
      </c>
      <c r="T34" s="53">
        <f>'8 Cost of Production'!T80</f>
        <v>0</v>
      </c>
      <c r="U34" s="53">
        <f>'8 Cost of Production'!U80</f>
        <v>0</v>
      </c>
      <c r="V34" s="53">
        <f>'8 Cost of Production'!V80</f>
        <v>0</v>
      </c>
      <c r="W34" s="53">
        <f>'8 Cost of Production'!W80</f>
        <v>0</v>
      </c>
      <c r="X34" s="53">
        <f>'8 Cost of Production'!X80</f>
        <v>0</v>
      </c>
      <c r="Y34" s="53">
        <f>'8 Cost of Production'!Y80</f>
        <v>0</v>
      </c>
      <c r="Z34" s="53">
        <f>'8 Cost of Production'!Z80</f>
        <v>0</v>
      </c>
      <c r="AA34" s="53">
        <f>'8 Cost of Production'!AA80</f>
        <v>0</v>
      </c>
      <c r="AB34" s="53">
        <f>'8 Cost of Production'!AB80</f>
        <v>0</v>
      </c>
    </row>
    <row r="35" spans="2:28" x14ac:dyDescent="0.2">
      <c r="B35" s="64" t="s">
        <v>386</v>
      </c>
      <c r="C35" s="1"/>
      <c r="D35" s="46">
        <f>'1 Enterprises'!D6*'1 Enterprises'!D15</f>
        <v>0</v>
      </c>
      <c r="E35" s="46">
        <f>'1 Enterprises'!E6*'1 Enterprises'!E15</f>
        <v>0</v>
      </c>
      <c r="F35" s="46">
        <f>'1 Enterprises'!F6*'1 Enterprises'!F15</f>
        <v>0</v>
      </c>
      <c r="G35" s="46">
        <f>'1 Enterprises'!G6*'1 Enterprises'!G15</f>
        <v>0</v>
      </c>
      <c r="H35" s="46">
        <f>'1 Enterprises'!H6*'1 Enterprises'!H15</f>
        <v>0</v>
      </c>
      <c r="I35" s="46">
        <f>'1 Enterprises'!I6*'1 Enterprises'!I15</f>
        <v>0</v>
      </c>
      <c r="J35" s="46">
        <f>'1 Enterprises'!J6*'1 Enterprises'!J15</f>
        <v>0</v>
      </c>
      <c r="K35" s="46">
        <f>'1 Enterprises'!K6*'1 Enterprises'!K15</f>
        <v>0</v>
      </c>
      <c r="L35" s="46">
        <f>'1 Enterprises'!L6*'1 Enterprises'!L15</f>
        <v>0</v>
      </c>
      <c r="M35" s="46">
        <f>'1 Enterprises'!M6*'1 Enterprises'!M15</f>
        <v>0</v>
      </c>
      <c r="N35" s="46">
        <f>'1 Enterprises'!N6*'1 Enterprises'!N15</f>
        <v>0</v>
      </c>
      <c r="O35" s="46">
        <f>'1 Enterprises'!O6*'1 Enterprises'!O15</f>
        <v>0</v>
      </c>
      <c r="P35" s="46">
        <f>'1 Enterprises'!P6*'1 Enterprises'!P15</f>
        <v>0</v>
      </c>
      <c r="Q35" s="46">
        <f>'1 Enterprises'!Q6*'1 Enterprises'!Q15</f>
        <v>0</v>
      </c>
      <c r="R35" s="46">
        <f>'1 Enterprises'!R6*'1 Enterprises'!R15</f>
        <v>0</v>
      </c>
      <c r="S35" s="46">
        <f>'1 Enterprises'!S6*'1 Enterprises'!S15</f>
        <v>0</v>
      </c>
      <c r="T35" s="46">
        <f>'1 Enterprises'!T6*'1 Enterprises'!T15</f>
        <v>0</v>
      </c>
      <c r="U35" s="46">
        <f>'1 Enterprises'!U6*'1 Enterprises'!U15</f>
        <v>0</v>
      </c>
      <c r="V35" s="46">
        <f>'1 Enterprises'!V6*'1 Enterprises'!V15</f>
        <v>0</v>
      </c>
      <c r="W35" s="46">
        <f>'1 Enterprises'!W6*'1 Enterprises'!W15</f>
        <v>0</v>
      </c>
      <c r="X35" s="46">
        <f>'1 Enterprises'!X6*'1 Enterprises'!X15</f>
        <v>0</v>
      </c>
      <c r="Y35" s="46">
        <f>'1 Enterprises'!Y6*'1 Enterprises'!Y15</f>
        <v>0</v>
      </c>
      <c r="Z35" s="46">
        <f>'1 Enterprises'!Z6*'1 Enterprises'!Z15</f>
        <v>0</v>
      </c>
      <c r="AA35" s="46">
        <f>'1 Enterprises'!AA6*'1 Enterprises'!AA15</f>
        <v>0</v>
      </c>
      <c r="AB35" s="46">
        <f>'1 Enterprises'!AB6*'1 Enterprises'!AB15</f>
        <v>0</v>
      </c>
    </row>
    <row r="36" spans="2:28" x14ac:dyDescent="0.2">
      <c r="B36" s="64"/>
      <c r="C36" s="1"/>
      <c r="D36" s="3"/>
      <c r="E36" s="3"/>
      <c r="F36" s="3"/>
      <c r="G36" s="3"/>
      <c r="H36" s="3"/>
      <c r="I36" s="3"/>
      <c r="J36" s="3"/>
      <c r="K36" s="3"/>
      <c r="L36" s="3"/>
      <c r="M36" s="3"/>
      <c r="N36" s="3"/>
      <c r="O36" s="3"/>
      <c r="P36" s="3"/>
      <c r="Q36" s="3"/>
      <c r="R36" s="3"/>
      <c r="S36" s="3"/>
      <c r="T36" s="3"/>
      <c r="U36" s="3"/>
      <c r="V36" s="3"/>
      <c r="W36" s="3"/>
      <c r="X36" s="3"/>
      <c r="Y36" s="3"/>
      <c r="Z36" s="3"/>
      <c r="AA36" s="3"/>
      <c r="AB36" s="3"/>
    </row>
    <row r="37" spans="2:28" x14ac:dyDescent="0.2">
      <c r="B37" s="64" t="s">
        <v>267</v>
      </c>
      <c r="C37" s="1"/>
      <c r="D37" s="3" t="e">
        <f t="shared" ref="D37:N37" si="6">D30</f>
        <v>#VALUE!</v>
      </c>
      <c r="E37" s="3" t="e">
        <f t="shared" si="6"/>
        <v>#VALUE!</v>
      </c>
      <c r="F37" s="3" t="e">
        <f t="shared" si="6"/>
        <v>#VALUE!</v>
      </c>
      <c r="G37" s="3" t="e">
        <f t="shared" si="6"/>
        <v>#VALUE!</v>
      </c>
      <c r="H37" s="3" t="e">
        <f t="shared" si="6"/>
        <v>#VALUE!</v>
      </c>
      <c r="I37" s="3" t="e">
        <f t="shared" si="6"/>
        <v>#VALUE!</v>
      </c>
      <c r="J37" s="3" t="e">
        <f t="shared" si="6"/>
        <v>#VALUE!</v>
      </c>
      <c r="K37" s="3" t="e">
        <f t="shared" si="6"/>
        <v>#VALUE!</v>
      </c>
      <c r="L37" s="3" t="e">
        <f t="shared" si="6"/>
        <v>#VALUE!</v>
      </c>
      <c r="M37" s="3" t="e">
        <f t="shared" si="6"/>
        <v>#VALUE!</v>
      </c>
      <c r="N37" s="3" t="e">
        <f t="shared" si="6"/>
        <v>#VALUE!</v>
      </c>
      <c r="O37" s="3" t="e">
        <f t="shared" ref="O37:AB37" si="7">O30</f>
        <v>#VALUE!</v>
      </c>
      <c r="P37" s="3" t="e">
        <f t="shared" si="7"/>
        <v>#VALUE!</v>
      </c>
      <c r="Q37" s="3" t="e">
        <f t="shared" si="7"/>
        <v>#VALUE!</v>
      </c>
      <c r="R37" s="3" t="e">
        <f t="shared" si="7"/>
        <v>#VALUE!</v>
      </c>
      <c r="S37" s="3" t="e">
        <f t="shared" si="7"/>
        <v>#VALUE!</v>
      </c>
      <c r="T37" s="3" t="e">
        <f t="shared" si="7"/>
        <v>#VALUE!</v>
      </c>
      <c r="U37" s="3" t="e">
        <f t="shared" si="7"/>
        <v>#VALUE!</v>
      </c>
      <c r="V37" s="3" t="e">
        <f t="shared" si="7"/>
        <v>#VALUE!</v>
      </c>
      <c r="W37" s="3" t="e">
        <f t="shared" si="7"/>
        <v>#VALUE!</v>
      </c>
      <c r="X37" s="3" t="e">
        <f t="shared" si="7"/>
        <v>#VALUE!</v>
      </c>
      <c r="Y37" s="3" t="e">
        <f t="shared" si="7"/>
        <v>#VALUE!</v>
      </c>
      <c r="Z37" s="3" t="e">
        <f t="shared" si="7"/>
        <v>#VALUE!</v>
      </c>
      <c r="AA37" s="3" t="e">
        <f t="shared" si="7"/>
        <v>#VALUE!</v>
      </c>
      <c r="AB37" s="3" t="e">
        <f t="shared" si="7"/>
        <v>#VALUE!</v>
      </c>
    </row>
    <row r="38" spans="2:28" x14ac:dyDescent="0.2">
      <c r="B38" s="64"/>
      <c r="C38" s="1"/>
      <c r="D38" s="3"/>
      <c r="E38" s="3"/>
      <c r="F38" s="3"/>
      <c r="G38" s="3"/>
      <c r="H38" s="3"/>
      <c r="I38" s="3"/>
      <c r="J38" s="3"/>
      <c r="K38" s="3"/>
      <c r="L38" s="3"/>
      <c r="M38" s="3"/>
      <c r="N38" s="3"/>
      <c r="O38" s="3"/>
      <c r="P38" s="3"/>
      <c r="Q38" s="3"/>
      <c r="R38" s="3"/>
      <c r="S38" s="3"/>
      <c r="T38" s="3"/>
      <c r="U38" s="3"/>
      <c r="V38" s="3"/>
      <c r="W38" s="3"/>
      <c r="X38" s="3"/>
      <c r="Y38" s="3"/>
      <c r="Z38" s="3"/>
      <c r="AA38" s="3"/>
      <c r="AB38" s="3"/>
    </row>
    <row r="39" spans="2:28" x14ac:dyDescent="0.2">
      <c r="B39" s="64" t="s">
        <v>387</v>
      </c>
      <c r="C39" s="1"/>
      <c r="D39" s="3">
        <f>IF(D35&gt;0,(D30/'1 Enterprises'!D8),0)</f>
        <v>0</v>
      </c>
      <c r="E39" s="3">
        <f>IF(E35&gt;0,(E30/'1 Enterprises'!E8),0)</f>
        <v>0</v>
      </c>
      <c r="F39" s="3">
        <f>IF(F35&gt;0,(F30/'1 Enterprises'!F8),0)</f>
        <v>0</v>
      </c>
      <c r="G39" s="3">
        <f>IF(G35&gt;0,(G30/'1 Enterprises'!G8),0)</f>
        <v>0</v>
      </c>
      <c r="H39" s="3">
        <f>IF(H35&gt;0,(H30/'1 Enterprises'!H8),0)</f>
        <v>0</v>
      </c>
      <c r="I39" s="3">
        <f>IF(I35&gt;0,(I30/'1 Enterprises'!I8),0)</f>
        <v>0</v>
      </c>
      <c r="J39" s="3">
        <f>IF(J35&gt;0,(J30/'1 Enterprises'!J8),0)</f>
        <v>0</v>
      </c>
      <c r="K39" s="3">
        <f>IF(K35&gt;0,(K30/'1 Enterprises'!K8),0)</f>
        <v>0</v>
      </c>
      <c r="L39" s="3">
        <f>IF(L35&gt;0,(L30/'1 Enterprises'!L8),0)</f>
        <v>0</v>
      </c>
      <c r="M39" s="3">
        <f>IF(M35&gt;0,(M30/'1 Enterprises'!M8),0)</f>
        <v>0</v>
      </c>
      <c r="N39" s="3">
        <f>IF(N35&gt;0,(N30/'1 Enterprises'!N8),0)</f>
        <v>0</v>
      </c>
      <c r="O39" s="3">
        <f>IF(O35&gt;0,(O30/'1 Enterprises'!O8),0)</f>
        <v>0</v>
      </c>
      <c r="P39" s="3">
        <f>IF(P35&gt;0,(P30/'1 Enterprises'!P8),0)</f>
        <v>0</v>
      </c>
      <c r="Q39" s="3">
        <f>IF(Q35&gt;0,(Q30/'1 Enterprises'!Q8),0)</f>
        <v>0</v>
      </c>
      <c r="R39" s="3">
        <f>IF(R35&gt;0,(R30/'1 Enterprises'!R8),0)</f>
        <v>0</v>
      </c>
      <c r="S39" s="3">
        <f>IF(S35&gt;0,(S30/'1 Enterprises'!S8),0)</f>
        <v>0</v>
      </c>
      <c r="T39" s="3">
        <f>IF(T35&gt;0,(T30/'1 Enterprises'!T8),0)</f>
        <v>0</v>
      </c>
      <c r="U39" s="3">
        <f>IF(U35&gt;0,(U30/'1 Enterprises'!U8),0)</f>
        <v>0</v>
      </c>
      <c r="V39" s="3">
        <f>IF(V35&gt;0,(V30/'1 Enterprises'!V8),0)</f>
        <v>0</v>
      </c>
      <c r="W39" s="3">
        <f>IF(W35&gt;0,(W30/'1 Enterprises'!W8),0)</f>
        <v>0</v>
      </c>
      <c r="X39" s="3">
        <f>IF(X35&gt;0,(X30/'1 Enterprises'!X8),0)</f>
        <v>0</v>
      </c>
      <c r="Y39" s="3">
        <f>IF(Y35&gt;0,(Y30/'1 Enterprises'!Y8),0)</f>
        <v>0</v>
      </c>
      <c r="Z39" s="3">
        <f>IF(Z35&gt;0,(Z30/'1 Enterprises'!Z8),0)</f>
        <v>0</v>
      </c>
      <c r="AA39" s="3">
        <f>IF(AA35&gt;0,(AA30/'1 Enterprises'!AA8),0)</f>
        <v>0</v>
      </c>
      <c r="AB39" s="3">
        <f>IF(AB35&gt;0,(AB30/'1 Enterprises'!AB8),0)</f>
        <v>0</v>
      </c>
    </row>
    <row r="40" spans="2:28" x14ac:dyDescent="0.2">
      <c r="B40" s="64"/>
      <c r="C40" s="1"/>
      <c r="D40" s="3"/>
      <c r="E40" s="3"/>
      <c r="F40" s="3"/>
      <c r="G40" s="3"/>
      <c r="H40" s="3"/>
      <c r="I40" s="3"/>
      <c r="J40" s="3"/>
      <c r="K40" s="3"/>
      <c r="L40" s="3"/>
      <c r="M40" s="3"/>
      <c r="N40" s="3"/>
      <c r="O40" s="3"/>
      <c r="P40" s="3"/>
      <c r="Q40" s="3"/>
      <c r="R40" s="3"/>
      <c r="S40" s="3"/>
      <c r="T40" s="3"/>
      <c r="U40" s="3"/>
      <c r="V40" s="3"/>
      <c r="W40" s="3"/>
      <c r="X40" s="3"/>
      <c r="Y40" s="3"/>
      <c r="Z40" s="3"/>
      <c r="AA40" s="3"/>
      <c r="AB40" s="3"/>
    </row>
    <row r="41" spans="2:28" x14ac:dyDescent="0.2">
      <c r="B41" s="64" t="s">
        <v>388</v>
      </c>
      <c r="C41" s="1"/>
      <c r="D41" s="37" t="e">
        <f>IF(D37&gt;0,('1 Enterprises'!D6*D37),0)</f>
        <v>#VALUE!</v>
      </c>
      <c r="E41" s="37" t="e">
        <f>IF(E37&gt;0,('1 Enterprises'!E6*E37),0)</f>
        <v>#VALUE!</v>
      </c>
      <c r="F41" s="37" t="e">
        <f>IF(F37&gt;0,('1 Enterprises'!F6*F37),0)</f>
        <v>#VALUE!</v>
      </c>
      <c r="G41" s="37" t="e">
        <f>IF(G37&gt;0,('1 Enterprises'!G6*G37),0)</f>
        <v>#VALUE!</v>
      </c>
      <c r="H41" s="37" t="e">
        <f>IF(H37&gt;0,('1 Enterprises'!H6*H37),0)</f>
        <v>#VALUE!</v>
      </c>
      <c r="I41" s="37" t="e">
        <f>IF(I37&gt;0,('1 Enterprises'!I6*I37),0)</f>
        <v>#VALUE!</v>
      </c>
      <c r="J41" s="37" t="e">
        <f>IF(J37&gt;0,('1 Enterprises'!J6*J37),0)</f>
        <v>#VALUE!</v>
      </c>
      <c r="K41" s="37" t="e">
        <f>IF(K37&gt;0,('1 Enterprises'!K6*K37),0)</f>
        <v>#VALUE!</v>
      </c>
      <c r="L41" s="37" t="e">
        <f>IF(L37&gt;0,('1 Enterprises'!L6*L37),0)</f>
        <v>#VALUE!</v>
      </c>
      <c r="M41" s="37" t="e">
        <f>IF(M37&gt;0,('1 Enterprises'!M6*M37),0)</f>
        <v>#VALUE!</v>
      </c>
      <c r="N41" s="37" t="e">
        <f>IF(N37&gt;0,('1 Enterprises'!N6*N37),0)</f>
        <v>#VALUE!</v>
      </c>
      <c r="O41" s="37" t="e">
        <f>IF(O37&gt;0,('1 Enterprises'!O6*O37),0)</f>
        <v>#VALUE!</v>
      </c>
      <c r="P41" s="37" t="e">
        <f>IF(P37&gt;0,('1 Enterprises'!P6*P37),0)</f>
        <v>#VALUE!</v>
      </c>
      <c r="Q41" s="37" t="e">
        <f>IF(Q37&gt;0,('1 Enterprises'!Q6*Q37),0)</f>
        <v>#VALUE!</v>
      </c>
      <c r="R41" s="37" t="e">
        <f>IF(R37&gt;0,('1 Enterprises'!R6*R37),0)</f>
        <v>#VALUE!</v>
      </c>
      <c r="S41" s="37" t="e">
        <f>IF(S37&gt;0,('1 Enterprises'!S6*S37),0)</f>
        <v>#VALUE!</v>
      </c>
      <c r="T41" s="37" t="e">
        <f>IF(T37&gt;0,('1 Enterprises'!T6*T37),0)</f>
        <v>#VALUE!</v>
      </c>
      <c r="U41" s="37" t="e">
        <f>IF(U37&gt;0,('1 Enterprises'!U6*U37),0)</f>
        <v>#VALUE!</v>
      </c>
      <c r="V41" s="37" t="e">
        <f>IF(V37&gt;0,('1 Enterprises'!V6*V37),0)</f>
        <v>#VALUE!</v>
      </c>
      <c r="W41" s="37" t="e">
        <f>IF(W37&gt;0,('1 Enterprises'!W6*W37),0)</f>
        <v>#VALUE!</v>
      </c>
      <c r="X41" s="37" t="e">
        <f>IF(X37&gt;0,('1 Enterprises'!X6*X37),0)</f>
        <v>#VALUE!</v>
      </c>
      <c r="Y41" s="37" t="e">
        <f>IF(Y37&gt;0,('1 Enterprises'!Y6*Y37),0)</f>
        <v>#VALUE!</v>
      </c>
      <c r="Z41" s="37" t="e">
        <f>IF(Z37&gt;0,('1 Enterprises'!Z6*Z37),0)</f>
        <v>#VALUE!</v>
      </c>
      <c r="AA41" s="37" t="e">
        <f>IF(AA37&gt;0,('1 Enterprises'!AA6*AA37),0)</f>
        <v>#VALUE!</v>
      </c>
      <c r="AB41" s="37" t="e">
        <f>IF(AB37&gt;0,('1 Enterprises'!AB6*AB37),0)</f>
        <v>#VALUE!</v>
      </c>
    </row>
    <row r="42" spans="2:28" x14ac:dyDescent="0.2">
      <c r="B42" s="64"/>
      <c r="C42" s="1"/>
      <c r="D42" s="107"/>
      <c r="E42" s="33"/>
      <c r="F42" s="33"/>
      <c r="I42" s="2"/>
      <c r="J42" s="2"/>
      <c r="K42" s="2"/>
      <c r="L42" s="2"/>
      <c r="M42" s="2"/>
      <c r="N42" s="2"/>
      <c r="O42" s="2"/>
      <c r="P42" s="2"/>
      <c r="Q42" s="2"/>
      <c r="R42" s="2"/>
      <c r="S42" s="2"/>
      <c r="T42" s="2"/>
      <c r="U42" s="2"/>
      <c r="V42" s="2"/>
      <c r="W42" s="2"/>
      <c r="X42" s="2"/>
      <c r="Y42" s="2"/>
      <c r="Z42" s="2"/>
      <c r="AA42" s="2"/>
      <c r="AB42" s="2"/>
    </row>
    <row r="43" spans="2:28" ht="15.75" x14ac:dyDescent="0.25">
      <c r="B43" s="103" t="s">
        <v>108</v>
      </c>
      <c r="C43" s="9"/>
      <c r="D43" s="220"/>
      <c r="E43" s="33"/>
      <c r="F43" s="33"/>
      <c r="I43" s="2"/>
      <c r="J43" s="2"/>
      <c r="K43" s="2"/>
      <c r="L43" s="2"/>
      <c r="M43" s="2"/>
      <c r="N43" s="2"/>
      <c r="O43" s="2"/>
      <c r="P43" s="2"/>
      <c r="Q43" s="2"/>
      <c r="R43" s="2"/>
      <c r="S43" s="2"/>
      <c r="T43" s="2"/>
      <c r="U43" s="2"/>
      <c r="V43" s="2"/>
      <c r="W43" s="2"/>
      <c r="X43" s="2"/>
      <c r="Y43" s="2"/>
      <c r="Z43" s="2"/>
      <c r="AA43" s="2"/>
      <c r="AB43" s="2"/>
    </row>
    <row r="44" spans="2:28" ht="15" x14ac:dyDescent="0.35">
      <c r="B44" s="64"/>
      <c r="C44" s="200"/>
      <c r="D44" s="217" t="s">
        <v>104</v>
      </c>
      <c r="E44" s="214" t="s">
        <v>103</v>
      </c>
      <c r="F44" s="215" t="s">
        <v>105</v>
      </c>
      <c r="G44" s="216" t="s">
        <v>106</v>
      </c>
      <c r="I44" s="2"/>
      <c r="J44" s="2"/>
      <c r="K44" s="2"/>
      <c r="L44" s="2"/>
      <c r="M44" s="2"/>
      <c r="N44" s="2"/>
      <c r="O44" s="2"/>
      <c r="P44" s="2"/>
      <c r="Q44" s="2"/>
      <c r="R44" s="2"/>
      <c r="S44" s="2"/>
      <c r="T44" s="2"/>
      <c r="U44" s="2"/>
      <c r="V44" s="2"/>
      <c r="W44" s="2"/>
      <c r="X44" s="2"/>
      <c r="Y44" s="2"/>
      <c r="Z44" s="2"/>
      <c r="AA44" s="2"/>
      <c r="AB44" s="2"/>
    </row>
    <row r="45" spans="2:28" x14ac:dyDescent="0.2">
      <c r="B45" s="67" t="str">
        <f t="shared" ref="B45:B51" si="8">B14</f>
        <v xml:space="preserve"> Containers</v>
      </c>
      <c r="D45" s="107">
        <f>'2 Income Statement'!D37</f>
        <v>0</v>
      </c>
      <c r="E45" s="107">
        <f t="shared" ref="E45:E51" si="9">AE14</f>
        <v>0</v>
      </c>
      <c r="F45" s="212">
        <f>E45-D45</f>
        <v>0</v>
      </c>
      <c r="G45" s="213">
        <f>IF(D45=0,0,E45/D45)</f>
        <v>0</v>
      </c>
      <c r="I45" s="2"/>
      <c r="J45" s="2"/>
      <c r="K45" s="2"/>
      <c r="L45" s="2"/>
      <c r="M45" s="2"/>
      <c r="N45" s="2"/>
      <c r="O45" s="2"/>
      <c r="P45" s="2"/>
      <c r="Q45" s="2"/>
      <c r="R45" s="2"/>
      <c r="S45" s="2"/>
      <c r="T45" s="2"/>
      <c r="U45" s="2"/>
      <c r="V45" s="2"/>
      <c r="W45" s="2"/>
      <c r="X45" s="2"/>
      <c r="Y45" s="2"/>
      <c r="Z45" s="2"/>
      <c r="AA45" s="2"/>
      <c r="AB45" s="2"/>
    </row>
    <row r="46" spans="2:28" x14ac:dyDescent="0.2">
      <c r="B46" s="67" t="str">
        <f t="shared" si="8"/>
        <v xml:space="preserve"> Substrate</v>
      </c>
      <c r="D46" s="107">
        <f>'2 Income Statement'!D38</f>
        <v>0</v>
      </c>
      <c r="E46" s="107">
        <f t="shared" si="9"/>
        <v>0</v>
      </c>
      <c r="F46" s="212">
        <f t="shared" ref="F46:F59" si="10">E46-D46</f>
        <v>0</v>
      </c>
      <c r="G46" s="213">
        <f t="shared" ref="G46:G58" si="11">IF(D46=0,0,E46/D46)</f>
        <v>0</v>
      </c>
      <c r="I46" s="2"/>
      <c r="J46" s="2"/>
      <c r="K46" s="2"/>
      <c r="L46" s="2"/>
      <c r="M46" s="2"/>
      <c r="N46" s="2"/>
      <c r="O46" s="2"/>
      <c r="P46" s="2"/>
      <c r="Q46" s="2"/>
      <c r="R46" s="2"/>
      <c r="S46" s="2"/>
      <c r="T46" s="2"/>
      <c r="U46" s="2"/>
      <c r="V46" s="2"/>
      <c r="W46" s="2"/>
      <c r="X46" s="2"/>
      <c r="Y46" s="2"/>
      <c r="Z46" s="2"/>
      <c r="AA46" s="2"/>
      <c r="AB46" s="2"/>
    </row>
    <row r="47" spans="2:28" x14ac:dyDescent="0.2">
      <c r="B47" s="67" t="str">
        <f t="shared" si="8"/>
        <v xml:space="preserve"> Liner Cost (Starting plant)</v>
      </c>
      <c r="D47" s="107">
        <f>'2 Income Statement'!D39</f>
        <v>0</v>
      </c>
      <c r="E47" s="107">
        <f t="shared" si="9"/>
        <v>0</v>
      </c>
      <c r="F47" s="212">
        <f t="shared" si="10"/>
        <v>0</v>
      </c>
      <c r="G47" s="213">
        <f t="shared" si="11"/>
        <v>0</v>
      </c>
      <c r="I47" s="2"/>
      <c r="J47" s="2"/>
      <c r="K47" s="2"/>
      <c r="L47" s="2"/>
      <c r="M47" s="2"/>
      <c r="N47" s="2"/>
      <c r="O47" s="2"/>
      <c r="P47" s="2"/>
      <c r="Q47" s="2"/>
      <c r="R47" s="2"/>
      <c r="S47" s="2"/>
      <c r="T47" s="2"/>
      <c r="U47" s="2"/>
      <c r="V47" s="2"/>
      <c r="W47" s="2"/>
      <c r="X47" s="2"/>
      <c r="Y47" s="2"/>
      <c r="Z47" s="2"/>
      <c r="AA47" s="2"/>
      <c r="AB47" s="2"/>
    </row>
    <row r="48" spans="2:28" x14ac:dyDescent="0.2">
      <c r="B48" s="67" t="str">
        <f t="shared" si="8"/>
        <v xml:space="preserve"> Planting Materials (stake, ties, tags, trellis, etc.)</v>
      </c>
      <c r="D48" s="107">
        <f>'2 Income Statement'!D40</f>
        <v>0</v>
      </c>
      <c r="E48" s="107">
        <f t="shared" si="9"/>
        <v>0</v>
      </c>
      <c r="F48" s="212">
        <f t="shared" si="10"/>
        <v>0</v>
      </c>
      <c r="G48" s="213">
        <f t="shared" si="11"/>
        <v>0</v>
      </c>
      <c r="I48" s="2"/>
      <c r="J48" s="2"/>
      <c r="K48" s="2"/>
      <c r="L48" s="2"/>
      <c r="M48" s="2"/>
      <c r="N48" s="2"/>
      <c r="O48" s="2"/>
      <c r="P48" s="2"/>
      <c r="Q48" s="2"/>
      <c r="R48" s="2"/>
      <c r="S48" s="2"/>
      <c r="T48" s="2"/>
      <c r="U48" s="2"/>
      <c r="V48" s="2"/>
      <c r="W48" s="2"/>
      <c r="X48" s="2"/>
      <c r="Y48" s="2"/>
      <c r="Z48" s="2"/>
      <c r="AA48" s="2"/>
      <c r="AB48" s="2"/>
    </row>
    <row r="49" spans="2:28" x14ac:dyDescent="0.2">
      <c r="B49" s="67" t="str">
        <f t="shared" si="8"/>
        <v xml:space="preserve"> Fertilizer</v>
      </c>
      <c r="D49" s="107">
        <f>'2 Income Statement'!D41</f>
        <v>0</v>
      </c>
      <c r="E49" s="107">
        <f t="shared" si="9"/>
        <v>0</v>
      </c>
      <c r="F49" s="212">
        <f t="shared" si="10"/>
        <v>0</v>
      </c>
      <c r="G49" s="213">
        <f t="shared" si="11"/>
        <v>0</v>
      </c>
      <c r="I49" s="2"/>
      <c r="J49" s="2"/>
      <c r="K49" s="2"/>
      <c r="L49" s="2"/>
      <c r="M49" s="2"/>
      <c r="N49" s="2"/>
      <c r="O49" s="2"/>
      <c r="P49" s="2"/>
      <c r="Q49" s="2"/>
      <c r="R49" s="2"/>
      <c r="S49" s="2"/>
      <c r="T49" s="2"/>
      <c r="U49" s="2"/>
      <c r="V49" s="2"/>
      <c r="W49" s="2"/>
      <c r="X49" s="2"/>
      <c r="Y49" s="2"/>
      <c r="Z49" s="2"/>
      <c r="AA49" s="2"/>
      <c r="AB49" s="2"/>
    </row>
    <row r="50" spans="2:28" x14ac:dyDescent="0.2">
      <c r="B50" s="67" t="str">
        <f t="shared" si="8"/>
        <v xml:space="preserve"> Pest Control Chemicals</v>
      </c>
      <c r="D50" s="107">
        <f>'2 Income Statement'!D42</f>
        <v>0</v>
      </c>
      <c r="E50" s="107" t="e">
        <f t="shared" si="9"/>
        <v>#VALUE!</v>
      </c>
      <c r="F50" s="212" t="e">
        <f t="shared" si="10"/>
        <v>#VALUE!</v>
      </c>
      <c r="G50" s="213">
        <f t="shared" si="11"/>
        <v>0</v>
      </c>
      <c r="I50" s="2"/>
      <c r="J50" s="2"/>
      <c r="K50" s="2"/>
      <c r="L50" s="2"/>
      <c r="M50" s="2"/>
      <c r="N50" s="2"/>
      <c r="O50" s="2"/>
      <c r="P50" s="2"/>
      <c r="Q50" s="2"/>
      <c r="R50" s="2"/>
      <c r="S50" s="2"/>
      <c r="T50" s="2"/>
      <c r="U50" s="2"/>
      <c r="V50" s="2"/>
      <c r="W50" s="2"/>
      <c r="X50" s="2"/>
      <c r="Y50" s="2"/>
      <c r="Z50" s="2"/>
      <c r="AA50" s="2"/>
      <c r="AB50" s="2"/>
    </row>
    <row r="51" spans="2:28" x14ac:dyDescent="0.2">
      <c r="B51" s="67" t="str">
        <f t="shared" si="8"/>
        <v xml:space="preserve"> Labor - Planting</v>
      </c>
      <c r="D51" s="107">
        <f>'2 Income Statement'!D43</f>
        <v>0</v>
      </c>
      <c r="E51" s="107">
        <f t="shared" si="9"/>
        <v>0</v>
      </c>
      <c r="F51" s="212">
        <f t="shared" si="10"/>
        <v>0</v>
      </c>
      <c r="G51" s="213">
        <f t="shared" si="11"/>
        <v>0</v>
      </c>
      <c r="I51" s="2"/>
      <c r="J51" s="2"/>
      <c r="K51" s="2"/>
      <c r="L51" s="2"/>
      <c r="M51" s="2"/>
      <c r="N51" s="2"/>
      <c r="O51" s="2"/>
      <c r="P51" s="2"/>
      <c r="Q51" s="2"/>
      <c r="R51" s="2"/>
      <c r="S51" s="2"/>
      <c r="T51" s="2"/>
      <c r="U51" s="2"/>
      <c r="V51" s="2"/>
      <c r="W51" s="2"/>
      <c r="X51" s="2"/>
      <c r="Y51" s="2"/>
      <c r="Z51" s="2"/>
      <c r="AA51" s="2"/>
      <c r="AB51" s="2"/>
    </row>
    <row r="52" spans="2:28" x14ac:dyDescent="0.2">
      <c r="B52" s="67" t="str">
        <f t="shared" ref="B52:B58" si="12">B22</f>
        <v xml:space="preserve"> Maintenance Labor for Enterprise</v>
      </c>
      <c r="D52" s="107">
        <f>'2 Income Statement'!D44</f>
        <v>0</v>
      </c>
      <c r="E52" s="107">
        <f t="shared" ref="E52:E58" si="13">AE22</f>
        <v>0</v>
      </c>
      <c r="F52" s="212">
        <f t="shared" si="10"/>
        <v>0</v>
      </c>
      <c r="G52" s="213">
        <f t="shared" si="11"/>
        <v>0</v>
      </c>
      <c r="I52" s="2"/>
      <c r="J52" s="2"/>
      <c r="K52" s="2"/>
      <c r="L52" s="2"/>
      <c r="M52" s="2"/>
      <c r="N52" s="2"/>
      <c r="O52" s="2"/>
      <c r="P52" s="2"/>
      <c r="Q52" s="2"/>
      <c r="R52" s="2"/>
      <c r="S52" s="2"/>
      <c r="T52" s="2"/>
      <c r="U52" s="2"/>
      <c r="V52" s="2"/>
      <c r="W52" s="2"/>
      <c r="X52" s="2"/>
      <c r="Y52" s="2"/>
      <c r="Z52" s="2"/>
      <c r="AA52" s="2"/>
      <c r="AB52" s="2"/>
    </row>
    <row r="53" spans="2:28" x14ac:dyDescent="0.2">
      <c r="B53" s="67" t="str">
        <f t="shared" si="12"/>
        <v xml:space="preserve"> Labor - Harvest</v>
      </c>
      <c r="D53" s="107">
        <f>'2 Income Statement'!D45</f>
        <v>0</v>
      </c>
      <c r="E53" s="107">
        <f t="shared" si="13"/>
        <v>0</v>
      </c>
      <c r="F53" s="212">
        <f t="shared" si="10"/>
        <v>0</v>
      </c>
      <c r="G53" s="213">
        <f t="shared" si="11"/>
        <v>0</v>
      </c>
      <c r="I53" s="2"/>
      <c r="J53" s="2"/>
      <c r="K53" s="2"/>
      <c r="L53" s="2"/>
      <c r="M53" s="2"/>
      <c r="N53" s="2"/>
      <c r="O53" s="2"/>
      <c r="P53" s="2"/>
      <c r="Q53" s="2"/>
      <c r="R53" s="2"/>
      <c r="S53" s="2"/>
      <c r="T53" s="2"/>
      <c r="U53" s="2"/>
      <c r="V53" s="2"/>
      <c r="W53" s="2"/>
      <c r="X53" s="2"/>
      <c r="Y53" s="2"/>
      <c r="Z53" s="2"/>
      <c r="AA53" s="2"/>
      <c r="AB53" s="2"/>
    </row>
    <row r="54" spans="2:28" x14ac:dyDescent="0.2">
      <c r="B54" s="67" t="str">
        <f t="shared" si="12"/>
        <v xml:space="preserve"> Over winter protection</v>
      </c>
      <c r="D54" s="107">
        <f>'2 Income Statement'!D46</f>
        <v>0</v>
      </c>
      <c r="E54" s="107">
        <f t="shared" si="13"/>
        <v>0</v>
      </c>
      <c r="F54" s="212">
        <f t="shared" si="10"/>
        <v>0</v>
      </c>
      <c r="G54" s="213">
        <f t="shared" si="11"/>
        <v>0</v>
      </c>
      <c r="I54" s="2"/>
      <c r="J54" s="2"/>
      <c r="K54" s="2"/>
      <c r="L54" s="2"/>
      <c r="M54" s="2"/>
      <c r="N54" s="2"/>
      <c r="O54" s="2"/>
      <c r="P54" s="2"/>
      <c r="Q54" s="2"/>
      <c r="R54" s="2"/>
      <c r="S54" s="2"/>
      <c r="T54" s="2"/>
      <c r="U54" s="2"/>
      <c r="V54" s="2"/>
      <c r="W54" s="2"/>
      <c r="X54" s="2"/>
      <c r="Y54" s="2"/>
      <c r="Z54" s="2"/>
      <c r="AA54" s="2"/>
      <c r="AB54" s="2"/>
    </row>
    <row r="55" spans="2:28" x14ac:dyDescent="0.2">
      <c r="B55" s="67" t="str">
        <f t="shared" si="12"/>
        <v xml:space="preserve"> Harvest Materials</v>
      </c>
      <c r="D55" s="107">
        <f>'2 Income Statement'!D47</f>
        <v>0</v>
      </c>
      <c r="E55" s="107">
        <f t="shared" si="13"/>
        <v>0</v>
      </c>
      <c r="F55" s="212">
        <f t="shared" si="10"/>
        <v>0</v>
      </c>
      <c r="G55" s="213">
        <f t="shared" si="11"/>
        <v>0</v>
      </c>
      <c r="I55" s="2"/>
      <c r="J55" s="2"/>
      <c r="K55" s="2"/>
      <c r="L55" s="2"/>
      <c r="M55" s="2"/>
      <c r="N55" s="2"/>
      <c r="O55" s="2"/>
      <c r="P55" s="2"/>
      <c r="Q55" s="2"/>
      <c r="R55" s="2"/>
      <c r="S55" s="2"/>
      <c r="T55" s="2"/>
      <c r="U55" s="2"/>
      <c r="V55" s="2"/>
      <c r="W55" s="2"/>
      <c r="X55" s="2"/>
      <c r="Y55" s="2"/>
      <c r="Z55" s="2"/>
      <c r="AA55" s="2"/>
      <c r="AB55" s="2"/>
    </row>
    <row r="56" spans="2:28" x14ac:dyDescent="0.2">
      <c r="B56" s="67" t="str">
        <f t="shared" si="12"/>
        <v xml:space="preserve"> Other DC 1</v>
      </c>
      <c r="D56" s="107">
        <f>'2 Income Statement'!D48</f>
        <v>0</v>
      </c>
      <c r="E56" s="107">
        <f t="shared" si="13"/>
        <v>0</v>
      </c>
      <c r="F56" s="212">
        <f t="shared" si="10"/>
        <v>0</v>
      </c>
      <c r="G56" s="213">
        <f t="shared" si="11"/>
        <v>0</v>
      </c>
      <c r="I56" s="2"/>
      <c r="J56" s="2"/>
      <c r="K56" s="2"/>
      <c r="L56" s="2"/>
      <c r="M56" s="2"/>
      <c r="N56" s="2"/>
      <c r="O56" s="2"/>
      <c r="P56" s="2"/>
      <c r="Q56" s="2"/>
      <c r="R56" s="2"/>
      <c r="S56" s="2"/>
      <c r="T56" s="2"/>
      <c r="U56" s="2"/>
      <c r="V56" s="2"/>
      <c r="W56" s="2"/>
      <c r="X56" s="2"/>
      <c r="Y56" s="2"/>
      <c r="Z56" s="2"/>
      <c r="AA56" s="2"/>
      <c r="AB56" s="2"/>
    </row>
    <row r="57" spans="2:28" x14ac:dyDescent="0.2">
      <c r="B57" s="67" t="str">
        <f t="shared" si="12"/>
        <v xml:space="preserve"> Other DC 2</v>
      </c>
      <c r="D57" s="107">
        <f>'2 Income Statement'!D49</f>
        <v>0</v>
      </c>
      <c r="E57" s="107">
        <f t="shared" si="13"/>
        <v>0</v>
      </c>
      <c r="F57" s="212">
        <f t="shared" si="10"/>
        <v>0</v>
      </c>
      <c r="G57" s="213">
        <f t="shared" si="11"/>
        <v>0</v>
      </c>
      <c r="I57" s="2"/>
      <c r="J57" s="2"/>
      <c r="K57" s="2"/>
      <c r="L57" s="2"/>
      <c r="M57" s="2"/>
      <c r="N57" s="2"/>
      <c r="O57" s="2"/>
      <c r="P57" s="2"/>
      <c r="Q57" s="2"/>
      <c r="R57" s="2"/>
      <c r="S57" s="2"/>
      <c r="T57" s="2"/>
      <c r="U57" s="2"/>
      <c r="V57" s="2"/>
      <c r="W57" s="2"/>
      <c r="X57" s="2"/>
      <c r="Y57" s="2"/>
      <c r="Z57" s="2"/>
      <c r="AA57" s="2"/>
      <c r="AB57" s="2"/>
    </row>
    <row r="58" spans="2:28" x14ac:dyDescent="0.2">
      <c r="B58" s="218" t="str">
        <f t="shared" si="12"/>
        <v xml:space="preserve"> Other DC 3</v>
      </c>
      <c r="C58" s="219"/>
      <c r="D58" s="220">
        <f>'2 Income Statement'!D50</f>
        <v>0</v>
      </c>
      <c r="E58" s="220">
        <f t="shared" si="13"/>
        <v>0</v>
      </c>
      <c r="F58" s="221">
        <f t="shared" si="10"/>
        <v>0</v>
      </c>
      <c r="G58" s="247">
        <f t="shared" si="11"/>
        <v>0</v>
      </c>
      <c r="I58" s="2"/>
      <c r="J58" s="2"/>
      <c r="K58" s="2"/>
      <c r="L58" s="2"/>
      <c r="M58" s="2"/>
      <c r="N58" s="2"/>
      <c r="O58" s="2"/>
      <c r="P58" s="2"/>
      <c r="Q58" s="2"/>
      <c r="R58" s="2"/>
      <c r="S58" s="2"/>
      <c r="T58" s="2"/>
      <c r="U58" s="2"/>
      <c r="V58" s="2"/>
      <c r="W58" s="2"/>
      <c r="X58" s="2"/>
      <c r="Y58" s="2"/>
      <c r="Z58" s="2"/>
      <c r="AA58" s="2"/>
      <c r="AB58" s="2"/>
    </row>
    <row r="59" spans="2:28" x14ac:dyDescent="0.2">
      <c r="B59" s="67" t="s">
        <v>107</v>
      </c>
      <c r="D59" s="107">
        <f>SUM(D45:D58)</f>
        <v>0</v>
      </c>
      <c r="E59" s="107" t="e">
        <f>SUM(E45:E58)</f>
        <v>#VALUE!</v>
      </c>
      <c r="F59" s="212" t="e">
        <f t="shared" si="10"/>
        <v>#VALUE!</v>
      </c>
      <c r="G59" s="213">
        <f>IF(D59&gt;0,E59/D59,0)</f>
        <v>0</v>
      </c>
      <c r="I59" s="2"/>
      <c r="J59" s="2"/>
      <c r="K59" s="2"/>
      <c r="L59" s="2"/>
      <c r="M59" s="2"/>
      <c r="N59" s="2"/>
      <c r="O59" s="2"/>
      <c r="P59" s="2"/>
      <c r="Q59" s="2"/>
      <c r="R59" s="2"/>
      <c r="S59" s="2"/>
      <c r="T59" s="2"/>
      <c r="U59" s="2"/>
      <c r="V59" s="2"/>
      <c r="W59" s="2"/>
      <c r="X59" s="2"/>
      <c r="Y59" s="2"/>
      <c r="Z59" s="2"/>
      <c r="AA59" s="2"/>
      <c r="AB59" s="2"/>
    </row>
    <row r="60" spans="2:28" x14ac:dyDescent="0.2">
      <c r="B60" s="67"/>
      <c r="C60" s="1"/>
      <c r="D60" s="107"/>
      <c r="E60" s="107"/>
      <c r="F60" s="33"/>
      <c r="I60" s="2"/>
      <c r="J60" s="2"/>
      <c r="K60" s="2"/>
      <c r="L60" s="2"/>
      <c r="M60" s="2"/>
      <c r="N60" s="2"/>
      <c r="O60" s="2"/>
      <c r="P60" s="2"/>
      <c r="Q60" s="2"/>
      <c r="R60" s="2"/>
      <c r="S60" s="2"/>
      <c r="T60" s="2"/>
      <c r="U60" s="2"/>
      <c r="V60" s="2"/>
      <c r="W60" s="2"/>
      <c r="X60" s="2"/>
      <c r="Y60" s="2"/>
      <c r="Z60" s="2"/>
      <c r="AA60" s="2"/>
      <c r="AB60" s="2"/>
    </row>
    <row r="61" spans="2:28" x14ac:dyDescent="0.2">
      <c r="B61" s="66" t="s">
        <v>217</v>
      </c>
      <c r="C61" s="1"/>
      <c r="D61" s="3" t="s">
        <v>398</v>
      </c>
      <c r="E61" s="2"/>
      <c r="F61" s="3"/>
      <c r="G61" s="3"/>
      <c r="H61" s="3"/>
      <c r="I61" s="3"/>
      <c r="J61" s="3"/>
      <c r="K61" s="3"/>
      <c r="L61" s="3"/>
      <c r="M61" s="3"/>
      <c r="N61" s="3"/>
      <c r="O61" s="3"/>
      <c r="P61" s="3"/>
      <c r="Q61" s="3"/>
      <c r="R61" s="3"/>
      <c r="S61" s="3"/>
      <c r="T61" s="3"/>
      <c r="U61" s="3"/>
      <c r="V61" s="3"/>
      <c r="W61" s="3"/>
      <c r="X61" s="3"/>
      <c r="Y61" s="3"/>
      <c r="Z61" s="3"/>
      <c r="AA61" s="3"/>
      <c r="AB61" s="3"/>
    </row>
    <row r="62" spans="2:28" x14ac:dyDescent="0.2">
      <c r="B62" s="68" t="str">
        <f>'2 Income Statement'!B53</f>
        <v xml:space="preserve"> * Interest </v>
      </c>
      <c r="C62" s="208" t="s">
        <v>85</v>
      </c>
      <c r="D62" s="85" t="e">
        <f>'2 Income Statement'!D53-AE29</f>
        <v>#VALUE!</v>
      </c>
      <c r="E62" s="2" t="s">
        <v>259</v>
      </c>
      <c r="F62" s="6"/>
      <c r="G62" s="6"/>
      <c r="H62" s="6"/>
      <c r="I62" s="6"/>
      <c r="J62" s="6"/>
      <c r="K62" s="6"/>
      <c r="L62" s="6"/>
      <c r="M62" s="6"/>
      <c r="N62" s="6"/>
      <c r="O62" s="6"/>
      <c r="P62" s="6"/>
      <c r="Q62" s="6"/>
      <c r="R62" s="6"/>
      <c r="S62" s="6"/>
      <c r="T62" s="6"/>
      <c r="U62" s="6"/>
      <c r="V62" s="6"/>
      <c r="W62" s="6"/>
      <c r="X62" s="6"/>
      <c r="Y62" s="6"/>
      <c r="Z62" s="6"/>
      <c r="AA62" s="6"/>
      <c r="AB62" s="6"/>
    </row>
    <row r="63" spans="2:28" x14ac:dyDescent="0.2">
      <c r="B63" s="68" t="str">
        <f>'2 Income Statement'!B54</f>
        <v xml:space="preserve">  Labor - Management</v>
      </c>
      <c r="C63" s="1"/>
      <c r="D63" s="85">
        <f>'2 Income Statement'!D54</f>
        <v>0</v>
      </c>
      <c r="E63" s="2" t="s">
        <v>399</v>
      </c>
      <c r="F63" s="6"/>
      <c r="G63" s="6"/>
      <c r="H63" s="6"/>
      <c r="I63" s="6"/>
      <c r="J63" s="6"/>
      <c r="K63" s="6"/>
      <c r="L63" s="6"/>
      <c r="M63" s="6"/>
      <c r="N63" s="6"/>
      <c r="O63" s="6"/>
      <c r="P63" s="6"/>
      <c r="Q63" s="6"/>
      <c r="R63" s="6"/>
      <c r="S63" s="6"/>
      <c r="T63" s="6"/>
      <c r="U63" s="6"/>
      <c r="V63" s="6"/>
      <c r="W63" s="6"/>
      <c r="X63" s="6"/>
      <c r="Y63" s="6"/>
      <c r="Z63" s="6"/>
      <c r="AA63" s="6"/>
      <c r="AB63" s="6"/>
    </row>
    <row r="64" spans="2:28" x14ac:dyDescent="0.2">
      <c r="B64" s="68" t="str">
        <f>'2 Income Statement'!B55</f>
        <v xml:space="preserve"> * Building Rents</v>
      </c>
      <c r="C64" s="1"/>
      <c r="D64" s="85">
        <f>'2 Income Statement'!D55</f>
        <v>0</v>
      </c>
      <c r="E64" s="2" t="s">
        <v>117</v>
      </c>
      <c r="F64" s="6"/>
      <c r="G64" s="6"/>
      <c r="H64" s="6"/>
      <c r="I64" s="6"/>
      <c r="J64" s="6"/>
      <c r="K64" s="6"/>
      <c r="L64" s="6"/>
      <c r="M64" s="6"/>
      <c r="N64" s="6"/>
      <c r="O64" s="6"/>
      <c r="P64" s="6"/>
      <c r="Q64" s="6"/>
      <c r="R64" s="6"/>
      <c r="S64" s="6"/>
      <c r="T64" s="6"/>
      <c r="U64" s="6"/>
      <c r="V64" s="6"/>
      <c r="W64" s="6"/>
      <c r="X64" s="6"/>
      <c r="Y64" s="6"/>
      <c r="Z64" s="6"/>
      <c r="AA64" s="6"/>
      <c r="AB64" s="6"/>
    </row>
    <row r="65" spans="2:28" x14ac:dyDescent="0.2">
      <c r="B65" s="68" t="str">
        <f>'2 Income Statement'!B56</f>
        <v xml:space="preserve"> * Machinery Leases </v>
      </c>
      <c r="C65" s="1"/>
      <c r="D65" s="85">
        <f>'2 Income Statement'!D56</f>
        <v>0</v>
      </c>
      <c r="E65" s="2" t="s">
        <v>400</v>
      </c>
      <c r="F65" s="6"/>
      <c r="G65" s="6"/>
      <c r="H65" s="6"/>
      <c r="I65" s="6"/>
      <c r="J65" s="6"/>
      <c r="K65" s="6"/>
      <c r="L65" s="6"/>
      <c r="M65" s="6"/>
      <c r="N65" s="6"/>
      <c r="O65" s="6"/>
      <c r="P65" s="6"/>
      <c r="Q65" s="6"/>
      <c r="R65" s="6"/>
      <c r="S65" s="6"/>
      <c r="T65" s="6"/>
      <c r="U65" s="6"/>
      <c r="V65" s="6"/>
      <c r="W65" s="6"/>
      <c r="X65" s="6"/>
      <c r="Y65" s="6"/>
      <c r="Z65" s="6"/>
      <c r="AA65" s="6"/>
      <c r="AB65" s="6"/>
    </row>
    <row r="66" spans="2:28" x14ac:dyDescent="0.2">
      <c r="B66" s="68" t="str">
        <f>'2 Income Statement'!B57</f>
        <v xml:space="preserve"> * Real Estate Taxes</v>
      </c>
      <c r="C66" s="1"/>
      <c r="D66" s="85">
        <f>'2 Income Statement'!D57</f>
        <v>0</v>
      </c>
      <c r="E66" s="2" t="s">
        <v>401</v>
      </c>
      <c r="F66" s="6"/>
      <c r="G66" s="6"/>
      <c r="H66" s="6"/>
      <c r="I66" s="6"/>
      <c r="J66" s="6"/>
      <c r="K66" s="6"/>
      <c r="L66" s="6"/>
      <c r="M66" s="6"/>
      <c r="N66" s="6"/>
      <c r="O66" s="6"/>
      <c r="P66" s="6"/>
      <c r="Q66" s="6"/>
      <c r="R66" s="6"/>
      <c r="S66" s="6"/>
      <c r="T66" s="6"/>
      <c r="U66" s="6"/>
      <c r="V66" s="6"/>
      <c r="W66" s="6"/>
      <c r="X66" s="6"/>
      <c r="Y66" s="6"/>
      <c r="Z66" s="6"/>
      <c r="AA66" s="6"/>
      <c r="AB66" s="6"/>
    </row>
    <row r="67" spans="2:28" x14ac:dyDescent="0.2">
      <c r="B67" s="68" t="str">
        <f>'2 Income Statement'!B58</f>
        <v xml:space="preserve"> * Insurance (Non Labor) </v>
      </c>
      <c r="C67" s="1"/>
      <c r="D67" s="85">
        <f>'2 Income Statement'!D58</f>
        <v>0</v>
      </c>
      <c r="E67" s="2" t="s">
        <v>402</v>
      </c>
      <c r="F67" s="6"/>
      <c r="G67" s="6"/>
      <c r="H67" s="6"/>
      <c r="I67" s="6"/>
      <c r="J67" s="6"/>
      <c r="K67" s="6"/>
      <c r="L67" s="6"/>
      <c r="M67" s="6"/>
      <c r="N67" s="6"/>
      <c r="O67" s="6"/>
      <c r="P67" s="6"/>
      <c r="Q67" s="6"/>
      <c r="R67" s="6"/>
      <c r="S67" s="6"/>
      <c r="T67" s="6"/>
      <c r="U67" s="6"/>
      <c r="V67" s="6"/>
      <c r="W67" s="6"/>
      <c r="X67" s="6"/>
      <c r="Y67" s="6"/>
      <c r="Z67" s="6"/>
      <c r="AA67" s="6"/>
      <c r="AB67" s="6"/>
    </row>
    <row r="68" spans="2:28" x14ac:dyDescent="0.2">
      <c r="B68" s="68" t="str">
        <f>'2 Income Statement'!B59</f>
        <v xml:space="preserve"> * Accounting and Legal Fees</v>
      </c>
      <c r="C68" s="1"/>
      <c r="D68" s="85">
        <f>'2 Income Statement'!D59</f>
        <v>0</v>
      </c>
      <c r="E68" s="2" t="s">
        <v>271</v>
      </c>
      <c r="F68" s="6"/>
      <c r="G68" s="6"/>
      <c r="H68" s="6"/>
      <c r="I68" s="6"/>
      <c r="J68" s="6"/>
      <c r="K68" s="6"/>
      <c r="L68" s="6"/>
      <c r="M68" s="6"/>
      <c r="N68" s="6"/>
      <c r="O68" s="6"/>
      <c r="P68" s="6"/>
      <c r="Q68" s="6"/>
      <c r="R68" s="6"/>
      <c r="S68" s="6"/>
      <c r="T68" s="6"/>
      <c r="U68" s="6"/>
      <c r="V68" s="6"/>
      <c r="W68" s="6"/>
      <c r="X68" s="6"/>
      <c r="Y68" s="6"/>
      <c r="Z68" s="6"/>
      <c r="AA68" s="6"/>
      <c r="AB68" s="6"/>
    </row>
    <row r="69" spans="2:28" x14ac:dyDescent="0.2">
      <c r="B69" s="68" t="str">
        <f>'2 Income Statement'!B61</f>
        <v xml:space="preserve"> * Fuel</v>
      </c>
      <c r="C69" s="1"/>
      <c r="D69" s="85">
        <f>'2 Income Statement'!D61</f>
        <v>0</v>
      </c>
      <c r="E69" s="2" t="s">
        <v>403</v>
      </c>
      <c r="F69" s="6"/>
      <c r="G69" s="6"/>
      <c r="H69" s="6"/>
      <c r="I69" s="6"/>
      <c r="J69" s="6"/>
      <c r="K69" s="6"/>
      <c r="L69" s="6"/>
      <c r="M69" s="6"/>
      <c r="N69" s="6"/>
      <c r="O69" s="6"/>
      <c r="P69" s="6"/>
      <c r="Q69" s="6"/>
      <c r="R69" s="6"/>
      <c r="S69" s="6"/>
      <c r="T69" s="6"/>
      <c r="U69" s="6"/>
      <c r="V69" s="6"/>
      <c r="W69" s="6"/>
      <c r="X69" s="6"/>
      <c r="Y69" s="6"/>
      <c r="Z69" s="6"/>
      <c r="AA69" s="6"/>
      <c r="AB69" s="6"/>
    </row>
    <row r="70" spans="2:28" x14ac:dyDescent="0.2">
      <c r="B70" s="68" t="str">
        <f>'2 Income Statement'!B62</f>
        <v xml:space="preserve"> * Repairs</v>
      </c>
      <c r="C70" s="1"/>
      <c r="D70" s="85">
        <f>'2 Income Statement'!D62</f>
        <v>0</v>
      </c>
      <c r="E70" s="2" t="s">
        <v>404</v>
      </c>
      <c r="F70" s="6"/>
      <c r="G70" s="6"/>
      <c r="H70" s="6"/>
      <c r="I70" s="6"/>
      <c r="J70" s="6"/>
      <c r="K70" s="6"/>
      <c r="L70" s="6"/>
      <c r="M70" s="6"/>
      <c r="N70" s="6"/>
      <c r="O70" s="6"/>
      <c r="P70" s="6"/>
      <c r="Q70" s="6"/>
      <c r="R70" s="6"/>
      <c r="S70" s="6"/>
      <c r="T70" s="6"/>
      <c r="U70" s="6"/>
      <c r="V70" s="6"/>
      <c r="W70" s="6"/>
      <c r="X70" s="6"/>
      <c r="Y70" s="6"/>
      <c r="Z70" s="6"/>
      <c r="AA70" s="6"/>
      <c r="AB70" s="6"/>
    </row>
    <row r="71" spans="2:28" x14ac:dyDescent="0.2">
      <c r="B71" s="68" t="str">
        <f>'2 Income Statement'!B63</f>
        <v xml:space="preserve"> * Utilities</v>
      </c>
      <c r="C71" s="1"/>
      <c r="D71" s="85">
        <f>'2 Income Statement'!D63</f>
        <v>0</v>
      </c>
      <c r="E71" s="2"/>
      <c r="F71" s="6"/>
      <c r="G71" s="6"/>
      <c r="H71" s="6"/>
      <c r="I71" s="6"/>
      <c r="J71" s="6"/>
      <c r="K71" s="6"/>
      <c r="L71" s="6"/>
      <c r="M71" s="6"/>
      <c r="N71" s="6"/>
      <c r="O71" s="6"/>
      <c r="P71" s="6"/>
      <c r="Q71" s="6"/>
      <c r="R71" s="6"/>
      <c r="S71" s="6"/>
      <c r="T71" s="6"/>
      <c r="U71" s="6"/>
      <c r="V71" s="6"/>
      <c r="W71" s="6"/>
      <c r="X71" s="6"/>
      <c r="Y71" s="6"/>
      <c r="Z71" s="6"/>
      <c r="AA71" s="6"/>
      <c r="AB71" s="6"/>
    </row>
    <row r="72" spans="2:28" x14ac:dyDescent="0.2">
      <c r="B72" s="68" t="str">
        <f>'2 Income Statement'!B64</f>
        <v>a. Other Overhead</v>
      </c>
      <c r="C72" s="1"/>
      <c r="D72" s="85">
        <f>'2 Income Statement'!D64</f>
        <v>0</v>
      </c>
      <c r="E72" s="2"/>
      <c r="F72" s="6"/>
      <c r="G72" s="6"/>
      <c r="H72" s="6"/>
      <c r="I72" s="6"/>
      <c r="J72" s="6"/>
      <c r="K72" s="6"/>
      <c r="L72" s="6"/>
      <c r="M72" s="6"/>
      <c r="N72" s="6"/>
      <c r="O72" s="6"/>
      <c r="P72" s="6"/>
      <c r="Q72" s="6"/>
      <c r="R72" s="6"/>
      <c r="S72" s="6"/>
      <c r="T72" s="6"/>
      <c r="U72" s="6"/>
      <c r="V72" s="6"/>
      <c r="W72" s="6"/>
      <c r="X72" s="6"/>
      <c r="Y72" s="6"/>
      <c r="Z72" s="6"/>
      <c r="AA72" s="6"/>
      <c r="AB72" s="6"/>
    </row>
    <row r="73" spans="2:28" x14ac:dyDescent="0.2">
      <c r="B73" s="68" t="str">
        <f>'2 Income Statement'!B65</f>
        <v>Total Separate IDC</v>
      </c>
      <c r="C73" s="1"/>
      <c r="D73" s="85">
        <f>'2 Income Statement'!D65</f>
        <v>0</v>
      </c>
      <c r="E73" s="2"/>
      <c r="F73" s="6"/>
      <c r="G73" s="6"/>
      <c r="H73" s="6"/>
      <c r="I73" s="6"/>
      <c r="J73" s="6"/>
      <c r="K73" s="6"/>
      <c r="L73" s="6"/>
      <c r="M73" s="6"/>
      <c r="N73" s="6"/>
      <c r="O73" s="6"/>
      <c r="P73" s="6"/>
      <c r="Q73" s="6"/>
      <c r="R73" s="6"/>
      <c r="S73" s="6"/>
      <c r="T73" s="6"/>
      <c r="U73" s="6"/>
      <c r="V73" s="6"/>
      <c r="W73" s="6"/>
      <c r="X73" s="6"/>
      <c r="Y73" s="6"/>
      <c r="Z73" s="6"/>
      <c r="AA73" s="6"/>
      <c r="AB73" s="6"/>
    </row>
    <row r="74" spans="2:28" x14ac:dyDescent="0.2">
      <c r="B74" s="68" t="str">
        <f>'2 Income Statement'!B60</f>
        <v xml:space="preserve"> * Depreciation</v>
      </c>
      <c r="C74" s="1"/>
      <c r="D74" s="85">
        <f>'2 Income Statement'!D60</f>
        <v>0</v>
      </c>
      <c r="E74" s="2"/>
      <c r="F74" s="6"/>
      <c r="G74" s="6"/>
      <c r="H74" s="6"/>
      <c r="I74" s="6"/>
      <c r="J74" s="6"/>
      <c r="K74" s="6"/>
      <c r="L74" s="6"/>
      <c r="M74" s="6"/>
      <c r="N74" s="6"/>
      <c r="O74" s="6"/>
      <c r="P74" s="6"/>
      <c r="Q74" s="6"/>
      <c r="R74" s="6"/>
      <c r="S74" s="6"/>
      <c r="T74" s="6"/>
      <c r="U74" s="6"/>
      <c r="V74" s="6"/>
      <c r="W74" s="6"/>
      <c r="X74" s="6"/>
      <c r="Y74" s="6"/>
      <c r="Z74" s="6"/>
      <c r="AA74" s="6"/>
      <c r="AB74" s="6"/>
    </row>
    <row r="75" spans="2:28" x14ac:dyDescent="0.2">
      <c r="B75" s="64" t="s">
        <v>361</v>
      </c>
      <c r="C75" s="1"/>
      <c r="D75" s="85" t="e">
        <f>SUM(D62:D74)</f>
        <v>#VALUE!</v>
      </c>
      <c r="E75" s="2"/>
      <c r="F75" s="6"/>
      <c r="G75" s="6"/>
      <c r="H75" s="6"/>
      <c r="I75" s="6"/>
      <c r="J75" s="6"/>
      <c r="K75" s="6"/>
      <c r="L75" s="6"/>
      <c r="M75" s="6"/>
      <c r="N75" s="6"/>
      <c r="O75" s="6"/>
      <c r="P75" s="6"/>
      <c r="Q75" s="6"/>
      <c r="R75" s="6"/>
      <c r="S75" s="6"/>
      <c r="T75" s="6"/>
      <c r="U75" s="6"/>
      <c r="V75" s="6"/>
      <c r="W75" s="6"/>
      <c r="X75" s="6"/>
      <c r="Y75" s="6"/>
      <c r="Z75" s="6"/>
      <c r="AA75" s="6"/>
      <c r="AB75" s="6"/>
    </row>
    <row r="76" spans="2:28" x14ac:dyDescent="0.2">
      <c r="B76" s="64"/>
      <c r="C76" s="1"/>
      <c r="D76" s="4"/>
      <c r="E76" s="6"/>
      <c r="F76" s="6"/>
      <c r="G76" s="6"/>
      <c r="H76" s="6"/>
      <c r="I76" s="6"/>
      <c r="J76" s="6"/>
      <c r="K76" s="6"/>
      <c r="L76" s="6"/>
      <c r="M76" s="6"/>
      <c r="N76" s="6"/>
      <c r="O76" s="6"/>
      <c r="P76" s="6"/>
      <c r="Q76" s="6"/>
      <c r="R76" s="6"/>
      <c r="S76" s="6"/>
      <c r="T76" s="6"/>
      <c r="U76" s="6"/>
      <c r="V76" s="6"/>
      <c r="W76" s="6"/>
      <c r="X76" s="6"/>
      <c r="Y76" s="6"/>
      <c r="Z76" s="6"/>
      <c r="AA76" s="6"/>
      <c r="AB76" s="6"/>
    </row>
    <row r="77" spans="2:28" ht="15" x14ac:dyDescent="0.25">
      <c r="B77" s="64" t="s">
        <v>260</v>
      </c>
      <c r="C77" s="1"/>
      <c r="D77" s="144">
        <v>0</v>
      </c>
      <c r="E77" s="2" t="s">
        <v>17</v>
      </c>
      <c r="F77" s="2"/>
      <c r="G77" s="6"/>
      <c r="H77" s="6"/>
      <c r="I77" s="6"/>
      <c r="J77" s="6"/>
      <c r="K77" s="6"/>
      <c r="L77" s="6"/>
      <c r="M77" s="6"/>
      <c r="N77" s="6"/>
      <c r="O77" s="6"/>
      <c r="P77" s="6"/>
      <c r="Q77" s="6"/>
      <c r="R77" s="6"/>
      <c r="S77" s="6"/>
      <c r="T77" s="6"/>
      <c r="U77" s="6"/>
      <c r="V77" s="6"/>
      <c r="W77" s="6"/>
      <c r="X77" s="6"/>
      <c r="Y77" s="6"/>
      <c r="Z77" s="6"/>
      <c r="AA77" s="6"/>
      <c r="AB77" s="6"/>
    </row>
    <row r="78" spans="2:28" ht="15" x14ac:dyDescent="0.25">
      <c r="B78" s="64" t="s">
        <v>264</v>
      </c>
      <c r="C78" s="1"/>
      <c r="D78" s="144">
        <v>0</v>
      </c>
      <c r="E78" s="2" t="s">
        <v>18</v>
      </c>
      <c r="F78" s="2"/>
      <c r="G78" s="6"/>
      <c r="H78" s="6"/>
      <c r="I78" s="6"/>
      <c r="J78" s="6"/>
      <c r="K78" s="6"/>
      <c r="L78" s="6"/>
      <c r="M78" s="6"/>
      <c r="N78" s="6"/>
      <c r="O78" s="6"/>
      <c r="P78" s="6"/>
      <c r="Q78" s="6"/>
      <c r="R78" s="6"/>
      <c r="S78" s="6"/>
      <c r="T78" s="6"/>
      <c r="U78" s="6"/>
      <c r="V78" s="6"/>
      <c r="W78" s="6"/>
      <c r="X78" s="6"/>
      <c r="Y78" s="6"/>
      <c r="Z78" s="6"/>
      <c r="AA78" s="6"/>
      <c r="AB78" s="6"/>
    </row>
    <row r="79" spans="2:28" x14ac:dyDescent="0.2">
      <c r="B79" s="64" t="s">
        <v>265</v>
      </c>
      <c r="C79" s="1"/>
      <c r="D79" s="37" t="e">
        <f>SUM(D75:D78)</f>
        <v>#VALUE!</v>
      </c>
      <c r="E79" s="6"/>
      <c r="F79" s="6"/>
      <c r="G79" s="6"/>
      <c r="H79" s="6"/>
      <c r="I79" s="6"/>
      <c r="J79" s="6"/>
      <c r="K79" s="6"/>
      <c r="L79" s="6"/>
      <c r="M79" s="6"/>
      <c r="N79" s="6"/>
      <c r="O79" s="6"/>
      <c r="P79" s="6"/>
      <c r="Q79" s="6"/>
      <c r="R79" s="6"/>
      <c r="S79" s="6"/>
      <c r="T79" s="6"/>
      <c r="U79" s="6"/>
      <c r="V79" s="6"/>
      <c r="W79" s="6"/>
      <c r="X79" s="6"/>
      <c r="Y79" s="6"/>
      <c r="Z79" s="6"/>
      <c r="AA79" s="6"/>
      <c r="AB79" s="6"/>
    </row>
    <row r="80" spans="2:28" ht="13.5" thickBot="1" x14ac:dyDescent="0.25">
      <c r="B80" s="65"/>
      <c r="C80" s="38"/>
      <c r="D80" s="52">
        <f>'1 Enterprises'!D5</f>
        <v>0</v>
      </c>
      <c r="E80" s="52">
        <f>'1 Enterprises'!E5</f>
        <v>0</v>
      </c>
      <c r="F80" s="52">
        <f>'1 Enterprises'!F5</f>
        <v>0</v>
      </c>
      <c r="G80" s="52">
        <f>'1 Enterprises'!G5</f>
        <v>0</v>
      </c>
      <c r="H80" s="52">
        <f>'1 Enterprises'!H5</f>
        <v>0</v>
      </c>
      <c r="I80" s="52">
        <f>'1 Enterprises'!I5</f>
        <v>0</v>
      </c>
      <c r="J80" s="52">
        <f>'1 Enterprises'!J5</f>
        <v>0</v>
      </c>
      <c r="K80" s="52">
        <f>'1 Enterprises'!K5</f>
        <v>0</v>
      </c>
      <c r="L80" s="52">
        <f>'1 Enterprises'!L5</f>
        <v>0</v>
      </c>
      <c r="M80" s="52">
        <f>'1 Enterprises'!M5</f>
        <v>0</v>
      </c>
      <c r="N80" s="52">
        <f>'1 Enterprises'!N5</f>
        <v>0</v>
      </c>
      <c r="O80" s="52">
        <f>'1 Enterprises'!O5</f>
        <v>0</v>
      </c>
      <c r="P80" s="52">
        <f>'1 Enterprises'!P5</f>
        <v>0</v>
      </c>
      <c r="Q80" s="52">
        <f>'1 Enterprises'!Q5</f>
        <v>0</v>
      </c>
      <c r="R80" s="52">
        <f>'1 Enterprises'!R5</f>
        <v>0</v>
      </c>
      <c r="S80" s="52">
        <f>'1 Enterprises'!S5</f>
        <v>0</v>
      </c>
      <c r="T80" s="52">
        <f>'1 Enterprises'!T5</f>
        <v>0</v>
      </c>
      <c r="U80" s="52">
        <f>'1 Enterprises'!U5</f>
        <v>0</v>
      </c>
      <c r="V80" s="52">
        <f>'1 Enterprises'!V5</f>
        <v>0</v>
      </c>
      <c r="W80" s="52">
        <f>'1 Enterprises'!W5</f>
        <v>0</v>
      </c>
      <c r="X80" s="52">
        <f>'1 Enterprises'!X5</f>
        <v>0</v>
      </c>
      <c r="Y80" s="52">
        <f>'1 Enterprises'!Y5</f>
        <v>0</v>
      </c>
      <c r="Z80" s="52">
        <f>'1 Enterprises'!Z5</f>
        <v>0</v>
      </c>
      <c r="AA80" s="52">
        <f>'1 Enterprises'!AA5</f>
        <v>0</v>
      </c>
      <c r="AB80" s="52">
        <f>'1 Enterprises'!AB5</f>
        <v>0</v>
      </c>
    </row>
    <row r="81" spans="2:28" x14ac:dyDescent="0.2">
      <c r="B81" s="64" t="s">
        <v>334</v>
      </c>
      <c r="C81" s="1"/>
      <c r="D81" s="37" t="e">
        <f>$D$79*'8 Cost of Production'!D9</f>
        <v>#VALUE!</v>
      </c>
      <c r="E81" s="37" t="e">
        <f>$D$79*'8 Cost of Production'!E9</f>
        <v>#VALUE!</v>
      </c>
      <c r="F81" s="37" t="e">
        <f>$D$79*'8 Cost of Production'!F9</f>
        <v>#VALUE!</v>
      </c>
      <c r="G81" s="37" t="e">
        <f>$D$79*'8 Cost of Production'!G9</f>
        <v>#VALUE!</v>
      </c>
      <c r="H81" s="37" t="e">
        <f>$D$79*'8 Cost of Production'!H9</f>
        <v>#VALUE!</v>
      </c>
      <c r="I81" s="37" t="e">
        <f>$D$79*'8 Cost of Production'!I9</f>
        <v>#VALUE!</v>
      </c>
      <c r="J81" s="37" t="e">
        <f>$D$79*'8 Cost of Production'!J9</f>
        <v>#VALUE!</v>
      </c>
      <c r="K81" s="37" t="e">
        <f>$D$79*'8 Cost of Production'!K9</f>
        <v>#VALUE!</v>
      </c>
      <c r="L81" s="37" t="e">
        <f>$D$79*'8 Cost of Production'!L9</f>
        <v>#VALUE!</v>
      </c>
      <c r="M81" s="37" t="e">
        <f>$D$79*'8 Cost of Production'!M9</f>
        <v>#VALUE!</v>
      </c>
      <c r="N81" s="37" t="e">
        <f>$D$79*'8 Cost of Production'!N9</f>
        <v>#VALUE!</v>
      </c>
      <c r="O81" s="37" t="e">
        <f>$D$79*'8 Cost of Production'!O9</f>
        <v>#VALUE!</v>
      </c>
      <c r="P81" s="37" t="e">
        <f>$D$79*'8 Cost of Production'!P9</f>
        <v>#VALUE!</v>
      </c>
      <c r="Q81" s="37" t="e">
        <f>$D$79*'8 Cost of Production'!Q9</f>
        <v>#VALUE!</v>
      </c>
      <c r="R81" s="37" t="e">
        <f>$D$79*'8 Cost of Production'!R9</f>
        <v>#VALUE!</v>
      </c>
      <c r="S81" s="37" t="e">
        <f>$D$79*'8 Cost of Production'!S9</f>
        <v>#VALUE!</v>
      </c>
      <c r="T81" s="37" t="e">
        <f>$D$79*'8 Cost of Production'!T9</f>
        <v>#VALUE!</v>
      </c>
      <c r="U81" s="37" t="e">
        <f>$D$79*'8 Cost of Production'!U9</f>
        <v>#VALUE!</v>
      </c>
      <c r="V81" s="37" t="e">
        <f>$D$79*'8 Cost of Production'!V9</f>
        <v>#VALUE!</v>
      </c>
      <c r="W81" s="37" t="e">
        <f>$D$79*'8 Cost of Production'!W9</f>
        <v>#VALUE!</v>
      </c>
      <c r="X81" s="37" t="e">
        <f>$D$79*'8 Cost of Production'!X9</f>
        <v>#VALUE!</v>
      </c>
      <c r="Y81" s="37" t="e">
        <f>$D$79*'8 Cost of Production'!Y9</f>
        <v>#VALUE!</v>
      </c>
      <c r="Z81" s="37" t="e">
        <f>$D$79*'8 Cost of Production'!Z9</f>
        <v>#VALUE!</v>
      </c>
      <c r="AA81" s="37" t="e">
        <f>$D$79*'8 Cost of Production'!AA9</f>
        <v>#VALUE!</v>
      </c>
      <c r="AB81" s="37" t="e">
        <f>$D$79*'8 Cost of Production'!AB9</f>
        <v>#VALUE!</v>
      </c>
    </row>
    <row r="82" spans="2:28" x14ac:dyDescent="0.2">
      <c r="B82" s="64" t="s">
        <v>246</v>
      </c>
      <c r="C82" s="7"/>
      <c r="D82" s="7">
        <f>IF('8 Cost of Production'!D35&gt;0,(D81/'8 Cost of Production'!D35),0)</f>
        <v>0</v>
      </c>
      <c r="E82" s="7">
        <f>IF('8 Cost of Production'!E35&gt;0,(E81/'8 Cost of Production'!E35),0)</f>
        <v>0</v>
      </c>
      <c r="F82" s="7">
        <f>IF('8 Cost of Production'!F35&gt;0,(F81/'8 Cost of Production'!F35),0)</f>
        <v>0</v>
      </c>
      <c r="G82" s="7">
        <f>IF('8 Cost of Production'!G35&gt;0,(G81/'8 Cost of Production'!G35),0)</f>
        <v>0</v>
      </c>
      <c r="H82" s="7">
        <f>IF('8 Cost of Production'!H35&gt;0,(H81/'8 Cost of Production'!H35),0)</f>
        <v>0</v>
      </c>
      <c r="I82" s="7">
        <f>IF('8 Cost of Production'!I35&gt;0,(I81/'8 Cost of Production'!I35),0)</f>
        <v>0</v>
      </c>
      <c r="J82" s="7">
        <f>IF('8 Cost of Production'!J35&gt;0,(J81/'8 Cost of Production'!J35),0)</f>
        <v>0</v>
      </c>
      <c r="K82" s="7">
        <f>IF('8 Cost of Production'!K35&gt;0,(K81/'8 Cost of Production'!K35),0)</f>
        <v>0</v>
      </c>
      <c r="L82" s="7">
        <f>IF('8 Cost of Production'!L35&gt;0,(L81/'8 Cost of Production'!L35),0)</f>
        <v>0</v>
      </c>
      <c r="M82" s="7">
        <f>IF('8 Cost of Production'!M35&gt;0,(M81/'8 Cost of Production'!M35),0)</f>
        <v>0</v>
      </c>
      <c r="N82" s="7">
        <f>IF('8 Cost of Production'!N35&gt;0,(N81/'8 Cost of Production'!N35),0)</f>
        <v>0</v>
      </c>
      <c r="O82" s="7">
        <f>IF('8 Cost of Production'!O35&gt;0,(O81/'8 Cost of Production'!O35),0)</f>
        <v>0</v>
      </c>
      <c r="P82" s="7">
        <f>IF('8 Cost of Production'!P35&gt;0,(P81/'8 Cost of Production'!P35),0)</f>
        <v>0</v>
      </c>
      <c r="Q82" s="7">
        <f>IF('8 Cost of Production'!Q35&gt;0,(Q81/'8 Cost of Production'!Q35),0)</f>
        <v>0</v>
      </c>
      <c r="R82" s="7">
        <f>IF('8 Cost of Production'!R35&gt;0,(R81/'8 Cost of Production'!R35),0)</f>
        <v>0</v>
      </c>
      <c r="S82" s="7">
        <f>IF('8 Cost of Production'!S35&gt;0,(S81/'8 Cost of Production'!S35),0)</f>
        <v>0</v>
      </c>
      <c r="T82" s="7">
        <f>IF('8 Cost of Production'!T35&gt;0,(T81/'8 Cost of Production'!T35),0)</f>
        <v>0</v>
      </c>
      <c r="U82" s="7">
        <f>IF('8 Cost of Production'!U35&gt;0,(U81/'8 Cost of Production'!U35),0)</f>
        <v>0</v>
      </c>
      <c r="V82" s="7">
        <f>IF('8 Cost of Production'!V35&gt;0,(V81/'8 Cost of Production'!V35),0)</f>
        <v>0</v>
      </c>
      <c r="W82" s="7">
        <f>IF('8 Cost of Production'!W35&gt;0,(W81/'8 Cost of Production'!W35),0)</f>
        <v>0</v>
      </c>
      <c r="X82" s="7">
        <f>IF('8 Cost of Production'!X35&gt;0,(X81/'8 Cost of Production'!X35),0)</f>
        <v>0</v>
      </c>
      <c r="Y82" s="7">
        <f>IF('8 Cost of Production'!Y35&gt;0,(Y81/'8 Cost of Production'!Y35),0)</f>
        <v>0</v>
      </c>
      <c r="Z82" s="7">
        <f>IF('8 Cost of Production'!Z35&gt;0,(Z81/'8 Cost of Production'!Z35),0)</f>
        <v>0</v>
      </c>
      <c r="AA82" s="7">
        <f>IF('8 Cost of Production'!AA35&gt;0,(AA81/'8 Cost of Production'!AA35),0)</f>
        <v>0</v>
      </c>
      <c r="AB82" s="7">
        <f>IF('8 Cost of Production'!AB35&gt;0,(AB81/'8 Cost of Production'!AB35),0)</f>
        <v>0</v>
      </c>
    </row>
    <row r="83" spans="2:28" x14ac:dyDescent="0.2">
      <c r="B83" s="64" t="s">
        <v>385</v>
      </c>
      <c r="C83" s="1"/>
      <c r="D83" s="8" t="e">
        <f t="shared" ref="D83:AB83" si="14">D82+D31</f>
        <v>#VALUE!</v>
      </c>
      <c r="E83" s="8" t="e">
        <f t="shared" si="14"/>
        <v>#VALUE!</v>
      </c>
      <c r="F83" s="8" t="e">
        <f t="shared" si="14"/>
        <v>#VALUE!</v>
      </c>
      <c r="G83" s="8" t="e">
        <f t="shared" si="14"/>
        <v>#VALUE!</v>
      </c>
      <c r="H83" s="8" t="e">
        <f t="shared" si="14"/>
        <v>#VALUE!</v>
      </c>
      <c r="I83" s="8" t="e">
        <f t="shared" si="14"/>
        <v>#VALUE!</v>
      </c>
      <c r="J83" s="8" t="e">
        <f t="shared" si="14"/>
        <v>#VALUE!</v>
      </c>
      <c r="K83" s="8" t="e">
        <f t="shared" si="14"/>
        <v>#VALUE!</v>
      </c>
      <c r="L83" s="8" t="e">
        <f t="shared" si="14"/>
        <v>#VALUE!</v>
      </c>
      <c r="M83" s="8" t="e">
        <f t="shared" si="14"/>
        <v>#VALUE!</v>
      </c>
      <c r="N83" s="8" t="e">
        <f t="shared" si="14"/>
        <v>#VALUE!</v>
      </c>
      <c r="O83" s="8" t="e">
        <f t="shared" si="14"/>
        <v>#VALUE!</v>
      </c>
      <c r="P83" s="8" t="e">
        <f t="shared" si="14"/>
        <v>#VALUE!</v>
      </c>
      <c r="Q83" s="8" t="e">
        <f t="shared" si="14"/>
        <v>#VALUE!</v>
      </c>
      <c r="R83" s="8" t="e">
        <f t="shared" si="14"/>
        <v>#VALUE!</v>
      </c>
      <c r="S83" s="8" t="e">
        <f t="shared" si="14"/>
        <v>#VALUE!</v>
      </c>
      <c r="T83" s="8" t="e">
        <f t="shared" si="14"/>
        <v>#VALUE!</v>
      </c>
      <c r="U83" s="8" t="e">
        <f t="shared" si="14"/>
        <v>#VALUE!</v>
      </c>
      <c r="V83" s="8" t="e">
        <f t="shared" si="14"/>
        <v>#VALUE!</v>
      </c>
      <c r="W83" s="8" t="e">
        <f t="shared" si="14"/>
        <v>#VALUE!</v>
      </c>
      <c r="X83" s="8" t="e">
        <f t="shared" si="14"/>
        <v>#VALUE!</v>
      </c>
      <c r="Y83" s="8" t="e">
        <f t="shared" si="14"/>
        <v>#VALUE!</v>
      </c>
      <c r="Z83" s="8" t="e">
        <f t="shared" si="14"/>
        <v>#VALUE!</v>
      </c>
      <c r="AA83" s="8" t="e">
        <f t="shared" si="14"/>
        <v>#VALUE!</v>
      </c>
      <c r="AB83" s="8" t="e">
        <f t="shared" si="14"/>
        <v>#VALUE!</v>
      </c>
    </row>
    <row r="84" spans="2:28" s="134" customFormat="1" ht="15.75" x14ac:dyDescent="0.25">
      <c r="B84" s="243" t="s">
        <v>50</v>
      </c>
      <c r="C84" s="244"/>
      <c r="D84" s="245" t="e">
        <f>IF(D83&gt;0,(D83/'1 Enterprises'!D8),0)</f>
        <v>#VALUE!</v>
      </c>
      <c r="E84" s="245" t="e">
        <f>IF(E83&gt;0,(E83/'1 Enterprises'!E8),0)</f>
        <v>#VALUE!</v>
      </c>
      <c r="F84" s="245" t="e">
        <f>IF(F83&gt;0,(F83/'1 Enterprises'!F8),0)</f>
        <v>#VALUE!</v>
      </c>
      <c r="G84" s="245" t="e">
        <f>IF(G83&gt;0,(G83/'1 Enterprises'!G8),0)</f>
        <v>#VALUE!</v>
      </c>
      <c r="H84" s="245" t="e">
        <f>IF(H83&gt;0,(H83/'1 Enterprises'!H8),0)</f>
        <v>#VALUE!</v>
      </c>
      <c r="I84" s="245" t="e">
        <f>IF(I83&gt;0,(I83/'1 Enterprises'!I8),0)</f>
        <v>#VALUE!</v>
      </c>
      <c r="J84" s="245" t="e">
        <f>IF(J83&gt;0,(J83/'1 Enterprises'!J8),0)</f>
        <v>#VALUE!</v>
      </c>
      <c r="K84" s="245" t="e">
        <f>IF(K83&gt;0,(K83/'1 Enterprises'!K8),0)</f>
        <v>#VALUE!</v>
      </c>
      <c r="L84" s="245" t="e">
        <f>IF(L83&gt;0,(L83/'1 Enterprises'!L8),0)</f>
        <v>#VALUE!</v>
      </c>
      <c r="M84" s="245" t="e">
        <f>IF(M83&gt;0,(M83/'1 Enterprises'!M8),0)</f>
        <v>#VALUE!</v>
      </c>
      <c r="N84" s="245" t="e">
        <f>IF(N83&gt;0,(N83/'1 Enterprises'!N8),0)</f>
        <v>#VALUE!</v>
      </c>
      <c r="O84" s="245" t="e">
        <f>IF(O83&gt;0,(O83/'1 Enterprises'!O8),0)</f>
        <v>#VALUE!</v>
      </c>
      <c r="P84" s="245" t="e">
        <f>IF(P83&gt;0,(P83/'1 Enterprises'!P8),0)</f>
        <v>#VALUE!</v>
      </c>
      <c r="Q84" s="245" t="e">
        <f>IF(Q83&gt;0,(Q83/'1 Enterprises'!Q8),0)</f>
        <v>#VALUE!</v>
      </c>
      <c r="R84" s="245" t="e">
        <f>IF(R83&gt;0,(R83/'1 Enterprises'!R8),0)</f>
        <v>#VALUE!</v>
      </c>
      <c r="S84" s="245" t="e">
        <f>IF(S83&gt;0,(S83/'1 Enterprises'!S8),0)</f>
        <v>#VALUE!</v>
      </c>
      <c r="T84" s="245" t="e">
        <f>IF(T83&gt;0,(T83/'1 Enterprises'!T8),0)</f>
        <v>#VALUE!</v>
      </c>
      <c r="U84" s="245" t="e">
        <f>IF(U83&gt;0,(U83/'1 Enterprises'!U8),0)</f>
        <v>#VALUE!</v>
      </c>
      <c r="V84" s="245" t="e">
        <f>IF(V83&gt;0,(V83/'1 Enterprises'!V8),0)</f>
        <v>#VALUE!</v>
      </c>
      <c r="W84" s="245" t="e">
        <f>IF(W83&gt;0,(W83/'1 Enterprises'!W8),0)</f>
        <v>#VALUE!</v>
      </c>
      <c r="X84" s="245" t="e">
        <f>IF(X83&gt;0,(X83/'1 Enterprises'!X8),0)</f>
        <v>#VALUE!</v>
      </c>
      <c r="Y84" s="245" t="e">
        <f>IF(Y83&gt;0,(Y83/'1 Enterprises'!Y8),0)</f>
        <v>#VALUE!</v>
      </c>
      <c r="Z84" s="245" t="e">
        <f>IF(Z83&gt;0,(Z83/'1 Enterprises'!Z8),0)</f>
        <v>#VALUE!</v>
      </c>
      <c r="AA84" s="245" t="e">
        <f>IF(AA83&gt;0,(AA83/'1 Enterprises'!AA8),0)</f>
        <v>#VALUE!</v>
      </c>
      <c r="AB84" s="245" t="e">
        <f>IF(AB83&gt;0,(AB83/'1 Enterprises'!AB8),0)</f>
        <v>#VALUE!</v>
      </c>
    </row>
    <row r="86" spans="2:28" ht="15.75" x14ac:dyDescent="0.25">
      <c r="B86" s="103" t="s">
        <v>405</v>
      </c>
      <c r="C86" s="9"/>
      <c r="D86" s="3"/>
      <c r="E86" s="3"/>
      <c r="I86" s="3"/>
      <c r="J86" s="3"/>
      <c r="K86" s="3"/>
      <c r="L86" s="3"/>
      <c r="M86" s="3"/>
      <c r="N86" s="3"/>
      <c r="O86" s="3"/>
      <c r="P86" s="3"/>
      <c r="Q86" s="3"/>
      <c r="R86" s="3"/>
      <c r="S86" s="3"/>
      <c r="T86" s="3"/>
      <c r="U86" s="3"/>
      <c r="V86" s="3"/>
      <c r="W86" s="3"/>
      <c r="X86" s="3"/>
      <c r="Y86" s="3"/>
      <c r="Z86" s="3"/>
      <c r="AA86" s="3"/>
      <c r="AB86" s="3"/>
    </row>
    <row r="87" spans="2:28" x14ac:dyDescent="0.2">
      <c r="B87" s="64" t="s">
        <v>265</v>
      </c>
      <c r="C87" s="1"/>
      <c r="D87" s="3"/>
      <c r="E87" s="85" t="e">
        <f>'8 Cost of Production'!D79</f>
        <v>#VALUE!</v>
      </c>
      <c r="F87" s="33" t="s">
        <v>406</v>
      </c>
      <c r="G87" s="33"/>
      <c r="H87" s="33"/>
      <c r="I87" s="33"/>
      <c r="J87" s="3"/>
      <c r="K87" s="3"/>
      <c r="L87" s="3"/>
      <c r="M87" s="3"/>
      <c r="N87" s="3"/>
      <c r="O87" s="3"/>
      <c r="P87" s="3"/>
      <c r="Q87" s="3"/>
      <c r="R87" s="3"/>
      <c r="S87" s="3"/>
      <c r="T87" s="3"/>
      <c r="U87" s="3"/>
      <c r="V87" s="3"/>
      <c r="W87" s="3"/>
      <c r="X87" s="3"/>
      <c r="Y87" s="3"/>
      <c r="Z87" s="3"/>
      <c r="AA87" s="3"/>
      <c r="AB87" s="3"/>
    </row>
    <row r="88" spans="2:28" x14ac:dyDescent="0.2">
      <c r="B88" s="207" t="str">
        <f>'2 Income Statement'!B30</f>
        <v>Other Income</v>
      </c>
      <c r="C88" s="1"/>
      <c r="D88" s="10" t="s">
        <v>407</v>
      </c>
      <c r="E88" s="85">
        <f>'2 Income Statement'!H30</f>
        <v>0</v>
      </c>
      <c r="F88" s="33"/>
      <c r="G88" s="33"/>
      <c r="H88" s="33"/>
      <c r="I88" s="33"/>
      <c r="J88" s="3"/>
      <c r="K88" s="3"/>
      <c r="L88" s="3"/>
      <c r="M88" s="3"/>
      <c r="N88" s="3"/>
      <c r="O88" s="3"/>
      <c r="P88" s="3"/>
      <c r="Q88" s="3"/>
      <c r="R88" s="3"/>
      <c r="S88" s="3"/>
      <c r="T88" s="3"/>
      <c r="U88" s="3"/>
      <c r="V88" s="3"/>
      <c r="W88" s="3"/>
      <c r="X88" s="3"/>
      <c r="Y88" s="3"/>
      <c r="Z88" s="3"/>
      <c r="AA88" s="3"/>
      <c r="AB88" s="3"/>
    </row>
    <row r="89" spans="2:28" x14ac:dyDescent="0.2">
      <c r="B89" s="64" t="str">
        <f>'2 Income Statement'!B31</f>
        <v>Misc Income</v>
      </c>
      <c r="C89" s="1"/>
      <c r="D89" s="10" t="s">
        <v>407</v>
      </c>
      <c r="E89" s="100">
        <f>'2 Income Statement'!H31</f>
        <v>0</v>
      </c>
      <c r="F89" s="33" t="s">
        <v>77</v>
      </c>
      <c r="G89" s="33"/>
      <c r="H89" s="33"/>
      <c r="I89" s="33"/>
      <c r="J89" s="10"/>
      <c r="K89" s="10"/>
      <c r="L89" s="10"/>
      <c r="M89" s="10"/>
      <c r="N89" s="10"/>
      <c r="O89" s="10"/>
      <c r="P89" s="10"/>
      <c r="Q89" s="10"/>
      <c r="R89" s="10"/>
      <c r="S89" s="10"/>
      <c r="T89" s="10"/>
      <c r="U89" s="10"/>
      <c r="V89" s="10"/>
      <c r="W89" s="10"/>
      <c r="X89" s="10"/>
      <c r="Y89" s="10"/>
      <c r="Z89" s="10"/>
      <c r="AA89" s="10"/>
      <c r="AB89" s="10"/>
    </row>
    <row r="90" spans="2:28" x14ac:dyDescent="0.2">
      <c r="B90" s="64" t="s">
        <v>268</v>
      </c>
      <c r="C90" s="1"/>
      <c r="D90" s="10" t="s">
        <v>407</v>
      </c>
      <c r="E90" s="100">
        <f>'8 Cost of Production'!D78</f>
        <v>0</v>
      </c>
      <c r="F90" s="33" t="s">
        <v>408</v>
      </c>
      <c r="G90" s="33"/>
      <c r="H90" s="33"/>
      <c r="I90" s="33"/>
      <c r="J90" s="10"/>
      <c r="K90" s="10"/>
      <c r="L90" s="10"/>
      <c r="M90" s="10"/>
      <c r="N90" s="10"/>
      <c r="O90" s="10"/>
      <c r="P90" s="10"/>
      <c r="Q90" s="10"/>
      <c r="R90" s="10"/>
      <c r="S90" s="10"/>
      <c r="T90" s="10"/>
      <c r="U90" s="10"/>
      <c r="V90" s="10"/>
      <c r="W90" s="10"/>
      <c r="X90" s="10"/>
      <c r="Y90" s="10"/>
      <c r="Z90" s="10"/>
      <c r="AA90" s="10"/>
      <c r="AB90" s="10"/>
    </row>
    <row r="91" spans="2:28" s="31" customFormat="1" ht="15" x14ac:dyDescent="0.25">
      <c r="B91" s="64" t="s">
        <v>389</v>
      </c>
      <c r="C91" s="1"/>
      <c r="D91" s="10" t="s">
        <v>409</v>
      </c>
      <c r="E91" s="144">
        <v>0</v>
      </c>
      <c r="F91" s="33" t="s">
        <v>78</v>
      </c>
      <c r="G91" s="33"/>
      <c r="H91" s="33"/>
      <c r="I91" s="33"/>
      <c r="J91" s="10"/>
      <c r="K91" s="10"/>
      <c r="L91" s="10"/>
      <c r="M91" s="10"/>
      <c r="N91" s="10"/>
      <c r="O91" s="10"/>
      <c r="P91" s="10"/>
      <c r="Q91" s="10"/>
      <c r="R91" s="10"/>
      <c r="S91" s="10"/>
      <c r="T91" s="10"/>
      <c r="U91" s="10"/>
      <c r="V91" s="10"/>
      <c r="W91" s="10"/>
      <c r="X91" s="10"/>
      <c r="Y91" s="10"/>
      <c r="Z91" s="10"/>
      <c r="AA91" s="10"/>
      <c r="AB91" s="10"/>
    </row>
    <row r="92" spans="2:28" s="31" customFormat="1" x14ac:dyDescent="0.2">
      <c r="B92" s="64" t="s">
        <v>269</v>
      </c>
      <c r="C92" s="1"/>
      <c r="D92" s="10" t="s">
        <v>407</v>
      </c>
      <c r="E92" s="100">
        <f>'8 Cost of Production'!D77</f>
        <v>0</v>
      </c>
      <c r="F92" s="33" t="s">
        <v>298</v>
      </c>
      <c r="G92" s="33"/>
      <c r="H92" s="33"/>
      <c r="I92" s="33"/>
      <c r="J92" s="10"/>
      <c r="K92" s="10"/>
      <c r="L92" s="10"/>
      <c r="M92" s="10"/>
      <c r="N92" s="10"/>
      <c r="O92" s="10"/>
      <c r="P92" s="10"/>
      <c r="Q92" s="10"/>
      <c r="R92" s="10"/>
      <c r="S92" s="10"/>
      <c r="T92" s="10"/>
      <c r="U92" s="10"/>
      <c r="V92" s="10"/>
      <c r="W92" s="10"/>
      <c r="X92" s="10"/>
      <c r="Y92" s="10"/>
      <c r="Z92" s="10"/>
      <c r="AA92" s="10"/>
      <c r="AB92" s="10"/>
    </row>
    <row r="93" spans="2:28" ht="15" x14ac:dyDescent="0.25">
      <c r="B93" s="64" t="s">
        <v>390</v>
      </c>
      <c r="C93" s="1"/>
      <c r="D93" s="10" t="str">
        <f>D91</f>
        <v>+</v>
      </c>
      <c r="E93" s="144">
        <v>0</v>
      </c>
      <c r="F93" s="33" t="s">
        <v>299</v>
      </c>
      <c r="G93" s="33"/>
      <c r="H93" s="33"/>
      <c r="I93" s="33"/>
      <c r="J93" s="10"/>
      <c r="K93" s="10"/>
      <c r="L93" s="10"/>
      <c r="M93" s="10"/>
      <c r="N93" s="10"/>
      <c r="O93" s="10"/>
      <c r="P93" s="10"/>
      <c r="Q93" s="10"/>
      <c r="R93" s="10"/>
      <c r="S93" s="10"/>
      <c r="T93" s="10"/>
      <c r="U93" s="10"/>
      <c r="V93" s="10"/>
      <c r="W93" s="10"/>
      <c r="X93" s="10"/>
      <c r="Y93" s="10"/>
      <c r="Z93" s="10"/>
      <c r="AA93" s="10"/>
      <c r="AB93" s="10"/>
    </row>
    <row r="94" spans="2:28" x14ac:dyDescent="0.2">
      <c r="B94" s="64" t="s">
        <v>272</v>
      </c>
      <c r="C94" s="1"/>
      <c r="D94" s="10" t="s">
        <v>300</v>
      </c>
      <c r="E94" s="100" t="e">
        <f>E87-E88-E89-E90+E91-E92+E93</f>
        <v>#VALUE!</v>
      </c>
      <c r="F94" s="10"/>
      <c r="G94" s="10"/>
      <c r="H94" s="10"/>
      <c r="I94" s="10"/>
      <c r="J94" s="10"/>
      <c r="K94" s="10"/>
      <c r="L94" s="10"/>
      <c r="M94" s="10"/>
      <c r="N94" s="10"/>
      <c r="O94" s="10"/>
      <c r="P94" s="10"/>
      <c r="Q94" s="10"/>
      <c r="R94" s="10"/>
      <c r="S94" s="10"/>
      <c r="T94" s="10"/>
      <c r="U94" s="10"/>
      <c r="V94" s="10"/>
      <c r="W94" s="10"/>
      <c r="X94" s="10"/>
      <c r="Y94" s="10"/>
      <c r="Z94" s="10"/>
      <c r="AA94" s="10"/>
      <c r="AB94" s="10"/>
    </row>
    <row r="95" spans="2:28" x14ac:dyDescent="0.2">
      <c r="B95" s="64" t="s">
        <v>391</v>
      </c>
      <c r="C95" s="3"/>
      <c r="D95" s="3">
        <f>IF('8 Cost of Production'!D35&gt;0,($E$94*'8 Cost of Production'!D9/'8 Cost of Production'!D35),0)</f>
        <v>0</v>
      </c>
      <c r="E95" s="3">
        <f>IF('8 Cost of Production'!E35&gt;0,($E$94*'8 Cost of Production'!E9/'8 Cost of Production'!E35),0)</f>
        <v>0</v>
      </c>
      <c r="F95" s="3">
        <f>IF('8 Cost of Production'!F35&gt;0,($E$94*'8 Cost of Production'!F9/'8 Cost of Production'!F35),0)</f>
        <v>0</v>
      </c>
      <c r="G95" s="3">
        <f>IF('8 Cost of Production'!G35&gt;0,($E$94*'8 Cost of Production'!G9/'8 Cost of Production'!G35),0)</f>
        <v>0</v>
      </c>
      <c r="H95" s="3">
        <f>IF('8 Cost of Production'!H35&gt;0,($E$94*'8 Cost of Production'!H9/'8 Cost of Production'!H35),0)</f>
        <v>0</v>
      </c>
      <c r="I95" s="3">
        <f>IF('8 Cost of Production'!I35&gt;0,($E$94*'8 Cost of Production'!I9/'8 Cost of Production'!I35),0)</f>
        <v>0</v>
      </c>
      <c r="J95" s="3">
        <f>IF('8 Cost of Production'!J35&gt;0,($E$94*'8 Cost of Production'!J9/'8 Cost of Production'!J35),0)</f>
        <v>0</v>
      </c>
      <c r="K95" s="3">
        <f>IF('8 Cost of Production'!K35&gt;0,($E$94*'8 Cost of Production'!K9/'8 Cost of Production'!K35),0)</f>
        <v>0</v>
      </c>
      <c r="L95" s="3">
        <f>IF('8 Cost of Production'!L35&gt;0,($E$94*'8 Cost of Production'!L9/'8 Cost of Production'!L35),0)</f>
        <v>0</v>
      </c>
      <c r="M95" s="3">
        <f>IF('8 Cost of Production'!M35&gt;0,($E$94*'8 Cost of Production'!M9/'8 Cost of Production'!M35),0)</f>
        <v>0</v>
      </c>
      <c r="N95" s="3">
        <f>IF('8 Cost of Production'!N35&gt;0,($E$94*'8 Cost of Production'!N9/'8 Cost of Production'!N35),0)</f>
        <v>0</v>
      </c>
      <c r="O95" s="3">
        <f>IF('8 Cost of Production'!O35&gt;0,($E$94*'8 Cost of Production'!O9/'8 Cost of Production'!O35),0)</f>
        <v>0</v>
      </c>
      <c r="P95" s="3">
        <f>IF('8 Cost of Production'!P35&gt;0,($E$94*'8 Cost of Production'!P9/'8 Cost of Production'!P35),0)</f>
        <v>0</v>
      </c>
      <c r="Q95" s="3">
        <f>IF('8 Cost of Production'!Q35&gt;0,($E$94*'8 Cost of Production'!Q9/'8 Cost of Production'!Q35),0)</f>
        <v>0</v>
      </c>
      <c r="R95" s="3">
        <f>IF('8 Cost of Production'!R35&gt;0,($E$94*'8 Cost of Production'!R9/'8 Cost of Production'!R35),0)</f>
        <v>0</v>
      </c>
      <c r="S95" s="3">
        <f>IF('8 Cost of Production'!S35&gt;0,($E$94*'8 Cost of Production'!S9/'8 Cost of Production'!S35),0)</f>
        <v>0</v>
      </c>
      <c r="T95" s="3">
        <f>IF('8 Cost of Production'!T35&gt;0,($E$94*'8 Cost of Production'!T9/'8 Cost of Production'!T35),0)</f>
        <v>0</v>
      </c>
      <c r="U95" s="3">
        <f>IF('8 Cost of Production'!U35&gt;0,($E$94*'8 Cost of Production'!U9/'8 Cost of Production'!U35),0)</f>
        <v>0</v>
      </c>
      <c r="V95" s="3">
        <f>IF('8 Cost of Production'!V35&gt;0,($E$94*'8 Cost of Production'!V9/'8 Cost of Production'!V35),0)</f>
        <v>0</v>
      </c>
      <c r="W95" s="3">
        <f>IF('8 Cost of Production'!W35&gt;0,($E$94*'8 Cost of Production'!W9/'8 Cost of Production'!W35),0)</f>
        <v>0</v>
      </c>
      <c r="X95" s="3">
        <f>IF('8 Cost of Production'!X35&gt;0,($E$94*'8 Cost of Production'!X9/'8 Cost of Production'!X35),0)</f>
        <v>0</v>
      </c>
      <c r="Y95" s="3">
        <f>IF('8 Cost of Production'!Y35&gt;0,($E$94*'8 Cost of Production'!Y9/'8 Cost of Production'!Y35),0)</f>
        <v>0</v>
      </c>
      <c r="Z95" s="3">
        <f>IF('8 Cost of Production'!Z35&gt;0,($E$94*'8 Cost of Production'!Z9/'8 Cost of Production'!Z35),0)</f>
        <v>0</v>
      </c>
      <c r="AA95" s="3">
        <f>IF('8 Cost of Production'!AA35&gt;0,($E$94*'8 Cost of Production'!AA9/'8 Cost of Production'!AA35),0)</f>
        <v>0</v>
      </c>
      <c r="AB95" s="3">
        <f>IF('8 Cost of Production'!AB35&gt;0,($E$94*'8 Cost of Production'!AB9/'8 Cost of Production'!AB35),0)</f>
        <v>0</v>
      </c>
    </row>
    <row r="96" spans="2:28" x14ac:dyDescent="0.2">
      <c r="B96" s="64" t="s">
        <v>392</v>
      </c>
      <c r="C96" s="1"/>
      <c r="D96" s="3"/>
      <c r="E96" s="85" t="e">
        <f>E94+E59+AE29</f>
        <v>#VALUE!</v>
      </c>
      <c r="F96" s="3"/>
      <c r="G96" s="33"/>
      <c r="H96" s="33"/>
      <c r="I96" s="3"/>
      <c r="J96" s="3"/>
      <c r="K96" s="3"/>
      <c r="L96" s="3"/>
      <c r="M96" s="3"/>
      <c r="N96" s="3"/>
      <c r="O96" s="3"/>
      <c r="P96" s="3"/>
      <c r="Q96" s="3"/>
      <c r="R96" s="3"/>
      <c r="S96" s="3"/>
      <c r="T96" s="3"/>
      <c r="U96" s="3"/>
      <c r="V96" s="3"/>
      <c r="W96" s="3"/>
      <c r="X96" s="3"/>
      <c r="Y96" s="3"/>
      <c r="Z96" s="3"/>
      <c r="AA96" s="3"/>
      <c r="AB96" s="3"/>
    </row>
    <row r="97" spans="2:28" x14ac:dyDescent="0.2">
      <c r="B97" s="64"/>
      <c r="C97" s="1"/>
      <c r="D97" s="3"/>
      <c r="E97" s="3"/>
      <c r="F97" s="3"/>
      <c r="G97" s="3"/>
      <c r="H97" s="3"/>
      <c r="I97" s="3"/>
      <c r="J97" s="3"/>
      <c r="K97" s="3"/>
      <c r="L97" s="3"/>
      <c r="M97" s="3"/>
      <c r="N97" s="3"/>
      <c r="O97" s="3"/>
      <c r="P97" s="3"/>
      <c r="Q97" s="3"/>
      <c r="R97" s="3"/>
      <c r="S97" s="3"/>
      <c r="T97" s="3"/>
      <c r="U97" s="3"/>
      <c r="V97" s="3"/>
      <c r="W97" s="3"/>
      <c r="X97" s="3"/>
      <c r="Y97" s="3"/>
      <c r="Z97" s="3"/>
      <c r="AA97" s="3"/>
      <c r="AB97" s="3"/>
    </row>
    <row r="98" spans="2:28" ht="13.5" thickBot="1" x14ac:dyDescent="0.25">
      <c r="B98" s="65"/>
      <c r="C98" s="38"/>
      <c r="D98" s="54">
        <f>'8 Cost of Production'!D34</f>
        <v>0</v>
      </c>
      <c r="E98" s="54">
        <f>'8 Cost of Production'!E34</f>
        <v>0</v>
      </c>
      <c r="F98" s="54">
        <f>'8 Cost of Production'!F34</f>
        <v>0</v>
      </c>
      <c r="G98" s="54">
        <f>'8 Cost of Production'!G34</f>
        <v>0</v>
      </c>
      <c r="H98" s="54">
        <f>'8 Cost of Production'!H34</f>
        <v>0</v>
      </c>
      <c r="I98" s="54">
        <f>'8 Cost of Production'!I34</f>
        <v>0</v>
      </c>
      <c r="J98" s="54">
        <f>'8 Cost of Production'!J34</f>
        <v>0</v>
      </c>
      <c r="K98" s="54">
        <f>'8 Cost of Production'!K34</f>
        <v>0</v>
      </c>
      <c r="L98" s="54">
        <f>'8 Cost of Production'!L34</f>
        <v>0</v>
      </c>
      <c r="M98" s="54">
        <f>'8 Cost of Production'!M34</f>
        <v>0</v>
      </c>
      <c r="N98" s="54">
        <f>'8 Cost of Production'!N34</f>
        <v>0</v>
      </c>
      <c r="O98" s="54">
        <f>'8 Cost of Production'!O34</f>
        <v>0</v>
      </c>
      <c r="P98" s="54">
        <f>'8 Cost of Production'!P34</f>
        <v>0</v>
      </c>
      <c r="Q98" s="54">
        <f>'8 Cost of Production'!Q34</f>
        <v>0</v>
      </c>
      <c r="R98" s="54">
        <f>'8 Cost of Production'!R34</f>
        <v>0</v>
      </c>
      <c r="S98" s="54">
        <f>'8 Cost of Production'!S34</f>
        <v>0</v>
      </c>
      <c r="T98" s="54">
        <f>'8 Cost of Production'!T34</f>
        <v>0</v>
      </c>
      <c r="U98" s="54">
        <f>'8 Cost of Production'!U34</f>
        <v>0</v>
      </c>
      <c r="V98" s="54">
        <f>'8 Cost of Production'!V34</f>
        <v>0</v>
      </c>
      <c r="W98" s="54">
        <f>'8 Cost of Production'!W34</f>
        <v>0</v>
      </c>
      <c r="X98" s="54">
        <f>'8 Cost of Production'!X34</f>
        <v>0</v>
      </c>
      <c r="Y98" s="54">
        <f>'8 Cost of Production'!Y34</f>
        <v>0</v>
      </c>
      <c r="Z98" s="54">
        <f>'8 Cost of Production'!Z34</f>
        <v>0</v>
      </c>
      <c r="AA98" s="54">
        <f>'8 Cost of Production'!AA34</f>
        <v>0</v>
      </c>
      <c r="AB98" s="54">
        <f>'8 Cost of Production'!AB34</f>
        <v>0</v>
      </c>
    </row>
    <row r="99" spans="2:28" x14ac:dyDescent="0.2">
      <c r="B99" s="64" t="s">
        <v>238</v>
      </c>
      <c r="C99" s="1"/>
      <c r="D99" s="3" t="e">
        <f>IF('8 Cost of Production'!D41&gt;0,(D95+('8 Cost of Production'!D37/'1 Enterprises'!D15)),0)</f>
        <v>#VALUE!</v>
      </c>
      <c r="E99" s="3" t="e">
        <f>IF('8 Cost of Production'!E41&gt;0,(E95+('8 Cost of Production'!E37/'1 Enterprises'!E15)),0)</f>
        <v>#VALUE!</v>
      </c>
      <c r="F99" s="3" t="e">
        <f>IF('8 Cost of Production'!F41&gt;0,(F95+('8 Cost of Production'!F37/'1 Enterprises'!F15)),0)</f>
        <v>#VALUE!</v>
      </c>
      <c r="G99" s="3" t="e">
        <f>IF('8 Cost of Production'!G41&gt;0,(G95+('8 Cost of Production'!G37/'1 Enterprises'!G15)),0)</f>
        <v>#VALUE!</v>
      </c>
      <c r="H99" s="3" t="e">
        <f>IF('8 Cost of Production'!H41&gt;0,(H95+('8 Cost of Production'!H37/'1 Enterprises'!H15)),0)</f>
        <v>#VALUE!</v>
      </c>
      <c r="I99" s="3" t="e">
        <f>IF('8 Cost of Production'!I41&gt;0,(I95+('8 Cost of Production'!I37/'1 Enterprises'!I15)),0)</f>
        <v>#VALUE!</v>
      </c>
      <c r="J99" s="3" t="e">
        <f>IF('8 Cost of Production'!J41&gt;0,(J95+('8 Cost of Production'!J37/'1 Enterprises'!J15)),0)</f>
        <v>#VALUE!</v>
      </c>
      <c r="K99" s="3" t="e">
        <f>IF('8 Cost of Production'!K41&gt;0,(K95+('8 Cost of Production'!K37/'1 Enterprises'!K15)),0)</f>
        <v>#VALUE!</v>
      </c>
      <c r="L99" s="3" t="e">
        <f>IF('8 Cost of Production'!L41&gt;0,(L95+('8 Cost of Production'!L37/'1 Enterprises'!L15)),0)</f>
        <v>#VALUE!</v>
      </c>
      <c r="M99" s="3" t="e">
        <f>IF('8 Cost of Production'!M41&gt;0,(M95+('8 Cost of Production'!M37/'1 Enterprises'!M15)),0)</f>
        <v>#VALUE!</v>
      </c>
      <c r="N99" s="3" t="e">
        <f>IF('8 Cost of Production'!N41&gt;0,(N95+('8 Cost of Production'!N37/'1 Enterprises'!N15)),0)</f>
        <v>#VALUE!</v>
      </c>
      <c r="O99" s="3" t="e">
        <f>IF('8 Cost of Production'!O41&gt;0,(O95+('8 Cost of Production'!O37/'1 Enterprises'!O15)),0)</f>
        <v>#VALUE!</v>
      </c>
      <c r="P99" s="3" t="e">
        <f>IF('8 Cost of Production'!P41&gt;0,(P95+('8 Cost of Production'!P37/'1 Enterprises'!P15)),0)</f>
        <v>#VALUE!</v>
      </c>
      <c r="Q99" s="3" t="e">
        <f>IF('8 Cost of Production'!Q41&gt;0,(Q95+('8 Cost of Production'!Q37/'1 Enterprises'!Q15)),0)</f>
        <v>#VALUE!</v>
      </c>
      <c r="R99" s="3" t="e">
        <f>IF('8 Cost of Production'!R41&gt;0,(R95+('8 Cost of Production'!R37/'1 Enterprises'!R15)),0)</f>
        <v>#VALUE!</v>
      </c>
      <c r="S99" s="3" t="e">
        <f>IF('8 Cost of Production'!S41&gt;0,(S95+('8 Cost of Production'!S37/'1 Enterprises'!S15)),0)</f>
        <v>#VALUE!</v>
      </c>
      <c r="T99" s="3" t="e">
        <f>IF('8 Cost of Production'!T41&gt;0,(T95+('8 Cost of Production'!T37/'1 Enterprises'!T15)),0)</f>
        <v>#VALUE!</v>
      </c>
      <c r="U99" s="3" t="e">
        <f>IF('8 Cost of Production'!U41&gt;0,(U95+('8 Cost of Production'!U37/'1 Enterprises'!U15)),0)</f>
        <v>#VALUE!</v>
      </c>
      <c r="V99" s="3" t="e">
        <f>IF('8 Cost of Production'!V41&gt;0,(V95+('8 Cost of Production'!V37/'1 Enterprises'!V15)),0)</f>
        <v>#VALUE!</v>
      </c>
      <c r="W99" s="3" t="e">
        <f>IF('8 Cost of Production'!W41&gt;0,(W95+('8 Cost of Production'!W37/'1 Enterprises'!W15)),0)</f>
        <v>#VALUE!</v>
      </c>
      <c r="X99" s="3" t="e">
        <f>IF('8 Cost of Production'!X41&gt;0,(X95+('8 Cost of Production'!X37/'1 Enterprises'!X15)),0)</f>
        <v>#VALUE!</v>
      </c>
      <c r="Y99" s="3" t="e">
        <f>IF('8 Cost of Production'!Y41&gt;0,(Y95+('8 Cost of Production'!Y37/'1 Enterprises'!Y15)),0)</f>
        <v>#VALUE!</v>
      </c>
      <c r="Z99" s="3" t="e">
        <f>IF('8 Cost of Production'!Z41&gt;0,(Z95+('8 Cost of Production'!Z37/'1 Enterprises'!Z15)),0)</f>
        <v>#VALUE!</v>
      </c>
      <c r="AA99" s="3" t="e">
        <f>IF('8 Cost of Production'!AA41&gt;0,(AA95+('8 Cost of Production'!AA37/'1 Enterprises'!AA15)),0)</f>
        <v>#VALUE!</v>
      </c>
      <c r="AB99" s="3" t="e">
        <f>IF('8 Cost of Production'!AB41&gt;0,(AB95+('8 Cost of Production'!AB37/'1 Enterprises'!AB15)),0)</f>
        <v>#VALUE!</v>
      </c>
    </row>
    <row r="100" spans="2:28" s="134" customFormat="1" ht="15.75" x14ac:dyDescent="0.25">
      <c r="B100" s="243" t="s">
        <v>48</v>
      </c>
      <c r="C100" s="244"/>
      <c r="D100" s="246" t="e">
        <f>IF(D99&gt;0,(D99/'1 Enterprises'!D8),0)</f>
        <v>#VALUE!</v>
      </c>
      <c r="E100" s="246" t="e">
        <f>IF(E99&gt;0,(E99/'1 Enterprises'!E8),0)</f>
        <v>#VALUE!</v>
      </c>
      <c r="F100" s="246" t="e">
        <f>IF(F99&gt;0,(F99/'1 Enterprises'!F8),0)</f>
        <v>#VALUE!</v>
      </c>
      <c r="G100" s="246" t="e">
        <f>IF(G99&gt;0,(G99/'1 Enterprises'!G8),0)</f>
        <v>#VALUE!</v>
      </c>
      <c r="H100" s="246" t="e">
        <f>IF(H99&gt;0,(H99/'1 Enterprises'!H8),0)</f>
        <v>#VALUE!</v>
      </c>
      <c r="I100" s="246" t="e">
        <f>IF(I99&gt;0,(I99/'1 Enterprises'!I8),0)</f>
        <v>#VALUE!</v>
      </c>
      <c r="J100" s="246" t="e">
        <f>IF(J99&gt;0,(J99/'1 Enterprises'!J8),0)</f>
        <v>#VALUE!</v>
      </c>
      <c r="K100" s="246" t="e">
        <f>IF(K99&gt;0,(K99/'1 Enterprises'!K8),0)</f>
        <v>#VALUE!</v>
      </c>
      <c r="L100" s="246" t="e">
        <f>IF(L99&gt;0,(L99/'1 Enterprises'!L8),0)</f>
        <v>#VALUE!</v>
      </c>
      <c r="M100" s="246" t="e">
        <f>IF(M99&gt;0,(M99/'1 Enterprises'!M8),0)</f>
        <v>#VALUE!</v>
      </c>
      <c r="N100" s="246" t="e">
        <f>IF(N99&gt;0,(N99/'1 Enterprises'!N8),0)</f>
        <v>#VALUE!</v>
      </c>
      <c r="O100" s="246" t="e">
        <f>IF(O99&gt;0,(O99/'1 Enterprises'!O8),0)</f>
        <v>#VALUE!</v>
      </c>
      <c r="P100" s="246" t="e">
        <f>IF(P99&gt;0,(P99/'1 Enterprises'!P8),0)</f>
        <v>#VALUE!</v>
      </c>
      <c r="Q100" s="246" t="e">
        <f>IF(Q99&gt;0,(Q99/'1 Enterprises'!Q8),0)</f>
        <v>#VALUE!</v>
      </c>
      <c r="R100" s="246" t="e">
        <f>IF(R99&gt;0,(R99/'1 Enterprises'!R8),0)</f>
        <v>#VALUE!</v>
      </c>
      <c r="S100" s="246" t="e">
        <f>IF(S99&gt;0,(S99/'1 Enterprises'!S8),0)</f>
        <v>#VALUE!</v>
      </c>
      <c r="T100" s="246" t="e">
        <f>IF(T99&gt;0,(T99/'1 Enterprises'!T8),0)</f>
        <v>#VALUE!</v>
      </c>
      <c r="U100" s="246" t="e">
        <f>IF(U99&gt;0,(U99/'1 Enterprises'!U8),0)</f>
        <v>#VALUE!</v>
      </c>
      <c r="V100" s="246" t="e">
        <f>IF(V99&gt;0,(V99/'1 Enterprises'!V8),0)</f>
        <v>#VALUE!</v>
      </c>
      <c r="W100" s="246" t="e">
        <f>IF(W99&gt;0,(W99/'1 Enterprises'!W8),0)</f>
        <v>#VALUE!</v>
      </c>
      <c r="X100" s="246" t="e">
        <f>IF(X99&gt;0,(X99/'1 Enterprises'!X8),0)</f>
        <v>#VALUE!</v>
      </c>
      <c r="Y100" s="246" t="e">
        <f>IF(Y99&gt;0,(Y99/'1 Enterprises'!Y8),0)</f>
        <v>#VALUE!</v>
      </c>
      <c r="Z100" s="246" t="e">
        <f>IF(Z99&gt;0,(Z99/'1 Enterprises'!Z8),0)</f>
        <v>#VALUE!</v>
      </c>
      <c r="AA100" s="246" t="e">
        <f>IF(AA99&gt;0,(AA99/'1 Enterprises'!AA8),0)</f>
        <v>#VALUE!</v>
      </c>
      <c r="AB100" s="246" t="e">
        <f>IF(AB99&gt;0,(AB99/'1 Enterprises'!AB8),0)</f>
        <v>#VALUE!</v>
      </c>
    </row>
    <row r="101" spans="2:28" x14ac:dyDescent="0.2">
      <c r="B101" s="64"/>
      <c r="C101" s="1"/>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2:28" ht="15.75" x14ac:dyDescent="0.25">
      <c r="B102" s="103" t="s">
        <v>276</v>
      </c>
      <c r="C102" s="9"/>
      <c r="D102" s="2"/>
      <c r="E102" s="2"/>
      <c r="G102" s="33"/>
      <c r="H102" s="33"/>
      <c r="I102" s="33"/>
      <c r="J102" s="2"/>
      <c r="K102" s="2"/>
      <c r="L102" s="2"/>
      <c r="M102" s="2"/>
      <c r="N102" s="2"/>
      <c r="O102" s="2"/>
      <c r="P102" s="2"/>
      <c r="Q102" s="2"/>
      <c r="R102" s="2"/>
      <c r="S102" s="2"/>
      <c r="T102" s="2"/>
      <c r="U102" s="2"/>
      <c r="V102" s="2"/>
      <c r="W102" s="2"/>
      <c r="X102" s="2"/>
      <c r="Y102" s="2"/>
      <c r="Z102" s="2"/>
      <c r="AA102" s="2"/>
      <c r="AB102" s="2"/>
    </row>
    <row r="103" spans="2:28" ht="15.75" x14ac:dyDescent="0.25">
      <c r="B103" s="103"/>
      <c r="C103" s="9"/>
      <c r="D103" s="2"/>
      <c r="E103" s="2"/>
      <c r="F103" s="33" t="s">
        <v>332</v>
      </c>
      <c r="G103" s="33"/>
      <c r="H103" s="33"/>
      <c r="I103" s="33"/>
      <c r="J103" s="2"/>
      <c r="K103" s="2"/>
      <c r="L103" s="2"/>
      <c r="M103" s="2"/>
      <c r="N103" s="2"/>
      <c r="O103" s="2"/>
      <c r="P103" s="2"/>
      <c r="Q103" s="2"/>
      <c r="R103" s="2"/>
      <c r="S103" s="2"/>
      <c r="T103" s="2"/>
      <c r="U103" s="2"/>
      <c r="V103" s="2"/>
      <c r="W103" s="2"/>
      <c r="X103" s="2"/>
      <c r="Y103" s="2"/>
      <c r="Z103" s="2"/>
      <c r="AA103" s="2"/>
      <c r="AB103" s="2"/>
    </row>
    <row r="104" spans="2:28" x14ac:dyDescent="0.2">
      <c r="B104" s="64" t="s">
        <v>261</v>
      </c>
      <c r="C104" s="1"/>
      <c r="D104" s="2"/>
      <c r="E104" s="101" t="e">
        <f>'8 Cost of Production'!E94</f>
        <v>#VALUE!</v>
      </c>
      <c r="F104" s="33" t="s">
        <v>79</v>
      </c>
      <c r="G104" s="33"/>
      <c r="H104" s="33"/>
      <c r="I104" s="33"/>
      <c r="J104" s="2"/>
      <c r="K104" s="2"/>
      <c r="L104" s="2"/>
      <c r="M104" s="2"/>
      <c r="N104" s="2"/>
      <c r="O104" s="2"/>
      <c r="P104" s="2"/>
      <c r="Q104" s="2"/>
      <c r="R104" s="2"/>
      <c r="S104" s="2"/>
      <c r="T104" s="2"/>
      <c r="U104" s="2"/>
      <c r="V104" s="2"/>
      <c r="W104" s="2"/>
      <c r="X104" s="2"/>
      <c r="Y104" s="2"/>
      <c r="Z104" s="2"/>
      <c r="AA104" s="2"/>
      <c r="AB104" s="2"/>
    </row>
    <row r="105" spans="2:28" x14ac:dyDescent="0.2">
      <c r="B105" s="64" t="s">
        <v>262</v>
      </c>
      <c r="C105" s="1"/>
      <c r="D105" s="11" t="s">
        <v>407</v>
      </c>
      <c r="E105" s="101">
        <f>'8 Cost of Production'!D74</f>
        <v>0</v>
      </c>
      <c r="F105" s="33" t="s">
        <v>320</v>
      </c>
      <c r="G105" s="33"/>
      <c r="H105" s="33"/>
      <c r="I105" s="33"/>
      <c r="J105" s="11"/>
      <c r="K105" s="11"/>
      <c r="L105" s="11"/>
      <c r="M105" s="11"/>
      <c r="N105" s="11"/>
      <c r="O105" s="11"/>
      <c r="P105" s="11"/>
      <c r="Q105" s="11"/>
      <c r="R105" s="11"/>
      <c r="S105" s="11"/>
      <c r="T105" s="11"/>
      <c r="U105" s="11"/>
      <c r="V105" s="11"/>
      <c r="W105" s="11"/>
      <c r="X105" s="11"/>
      <c r="Y105" s="11"/>
      <c r="Z105" s="11"/>
      <c r="AA105" s="11"/>
      <c r="AB105" s="11"/>
    </row>
    <row r="106" spans="2:28" x14ac:dyDescent="0.2">
      <c r="B106" s="64" t="s">
        <v>263</v>
      </c>
      <c r="C106" s="208" t="s">
        <v>85</v>
      </c>
      <c r="D106" s="11" t="s">
        <v>407</v>
      </c>
      <c r="E106" s="101" t="e">
        <f>'8 Cost of Production'!D62</f>
        <v>#VALUE!</v>
      </c>
      <c r="F106" s="33" t="s">
        <v>74</v>
      </c>
      <c r="G106" s="33"/>
      <c r="H106" s="33"/>
      <c r="I106" s="33"/>
      <c r="J106" s="11"/>
      <c r="K106" s="11"/>
      <c r="L106" s="11"/>
      <c r="M106" s="11"/>
      <c r="N106" s="11"/>
      <c r="O106" s="11"/>
      <c r="P106" s="11"/>
      <c r="Q106" s="11"/>
      <c r="R106" s="11"/>
      <c r="S106" s="11"/>
      <c r="T106" s="11"/>
      <c r="U106" s="11"/>
      <c r="V106" s="11"/>
      <c r="W106" s="11"/>
      <c r="X106" s="11"/>
      <c r="Y106" s="11"/>
      <c r="Z106" s="11"/>
      <c r="AA106" s="11"/>
      <c r="AB106" s="11"/>
    </row>
    <row r="107" spans="2:28" ht="15" x14ac:dyDescent="0.25">
      <c r="B107" s="64" t="s">
        <v>38</v>
      </c>
      <c r="C107" s="1"/>
      <c r="D107" s="11" t="s">
        <v>409</v>
      </c>
      <c r="E107" s="144"/>
      <c r="F107" s="33" t="s">
        <v>397</v>
      </c>
      <c r="G107" s="33"/>
      <c r="H107" s="33"/>
      <c r="I107" s="33"/>
      <c r="J107" s="11"/>
      <c r="K107" s="11"/>
      <c r="L107" s="11"/>
      <c r="M107" s="11"/>
      <c r="N107" s="11"/>
      <c r="O107" s="11"/>
      <c r="P107" s="11"/>
      <c r="Q107" s="11"/>
      <c r="R107" s="11"/>
      <c r="S107" s="11"/>
      <c r="T107" s="11"/>
      <c r="U107" s="11"/>
      <c r="V107" s="11"/>
      <c r="W107" s="11"/>
      <c r="X107" s="11"/>
      <c r="Y107" s="11"/>
      <c r="Z107" s="11"/>
      <c r="AA107" s="11"/>
      <c r="AB107" s="11"/>
    </row>
    <row r="108" spans="2:28" ht="15" x14ac:dyDescent="0.25">
      <c r="B108" s="64" t="s">
        <v>393</v>
      </c>
      <c r="C108" s="1"/>
      <c r="D108" s="11" t="s">
        <v>409</v>
      </c>
      <c r="E108" s="144"/>
      <c r="F108" s="33" t="s">
        <v>321</v>
      </c>
      <c r="G108" s="33"/>
      <c r="H108" s="33"/>
      <c r="I108" s="33"/>
      <c r="J108" s="11"/>
      <c r="K108" s="11"/>
      <c r="L108" s="11"/>
      <c r="M108" s="11"/>
      <c r="N108" s="11"/>
      <c r="O108" s="11"/>
      <c r="P108" s="11"/>
      <c r="Q108" s="11"/>
      <c r="R108" s="11"/>
      <c r="S108" s="11"/>
      <c r="T108" s="11"/>
      <c r="U108" s="11"/>
      <c r="V108" s="11"/>
      <c r="W108" s="11"/>
      <c r="X108" s="11"/>
      <c r="Y108" s="11"/>
      <c r="Z108" s="11"/>
      <c r="AA108" s="11"/>
      <c r="AB108" s="11"/>
    </row>
    <row r="109" spans="2:28" x14ac:dyDescent="0.2">
      <c r="B109" s="64" t="s">
        <v>394</v>
      </c>
      <c r="C109" s="1"/>
      <c r="D109" s="11" t="s">
        <v>300</v>
      </c>
      <c r="E109" s="101" t="e">
        <f>E104-E105-E106+E107+E108</f>
        <v>#VALUE!</v>
      </c>
      <c r="F109" s="33" t="s">
        <v>80</v>
      </c>
      <c r="G109" s="33"/>
      <c r="H109" s="33"/>
      <c r="I109" s="33"/>
      <c r="J109" s="11"/>
      <c r="K109" s="11"/>
      <c r="L109" s="11"/>
      <c r="M109" s="11"/>
      <c r="N109" s="11"/>
      <c r="O109" s="11"/>
      <c r="P109" s="11"/>
      <c r="Q109" s="11"/>
      <c r="R109" s="11"/>
      <c r="S109" s="11"/>
      <c r="T109" s="11"/>
      <c r="U109" s="11"/>
      <c r="V109" s="11"/>
      <c r="W109" s="11"/>
      <c r="X109" s="11"/>
      <c r="Y109" s="11"/>
      <c r="Z109" s="11"/>
      <c r="AA109" s="11"/>
      <c r="AB109" s="11"/>
    </row>
    <row r="110" spans="2:28" x14ac:dyDescent="0.2">
      <c r="B110" s="33"/>
      <c r="C110" s="2"/>
      <c r="D110" s="3"/>
      <c r="E110" s="3"/>
      <c r="F110" s="33" t="s">
        <v>322</v>
      </c>
      <c r="G110" s="33"/>
      <c r="H110" s="33"/>
      <c r="I110" s="33"/>
      <c r="J110" s="3"/>
      <c r="K110" s="3"/>
      <c r="L110" s="3"/>
      <c r="M110" s="3"/>
      <c r="N110" s="3"/>
      <c r="O110" s="3"/>
      <c r="P110" s="3"/>
      <c r="Q110" s="3"/>
      <c r="R110" s="3"/>
      <c r="S110" s="3"/>
      <c r="T110" s="3"/>
      <c r="U110" s="3"/>
      <c r="V110" s="3"/>
      <c r="W110" s="3"/>
      <c r="X110" s="3"/>
      <c r="Y110" s="3"/>
      <c r="Z110" s="3"/>
      <c r="AA110" s="3"/>
      <c r="AB110" s="3"/>
    </row>
    <row r="111" spans="2:28" x14ac:dyDescent="0.2">
      <c r="B111" s="64" t="s">
        <v>395</v>
      </c>
      <c r="C111" s="3"/>
      <c r="D111" s="3">
        <f>IF('8 Cost of Production'!D35&gt;0,($E109*'8 Cost of Production'!D9/'8 Cost of Production'!D35),0)</f>
        <v>0</v>
      </c>
      <c r="E111" s="3">
        <f>IF('8 Cost of Production'!E35&gt;0,($E109*'8 Cost of Production'!E9/'8 Cost of Production'!E35),0)</f>
        <v>0</v>
      </c>
      <c r="F111" s="3">
        <f>IF('8 Cost of Production'!F35&gt;0,($E109*'8 Cost of Production'!F9/'8 Cost of Production'!F35),0)</f>
        <v>0</v>
      </c>
      <c r="G111" s="3">
        <f>IF('8 Cost of Production'!G35&gt;0,($E109*'8 Cost of Production'!G9/'8 Cost of Production'!G35),0)</f>
        <v>0</v>
      </c>
      <c r="H111" s="3">
        <f>IF('8 Cost of Production'!H35&gt;0,($E109*'8 Cost of Production'!H9/'8 Cost of Production'!H35),0)</f>
        <v>0</v>
      </c>
      <c r="I111" s="3">
        <f>IF('8 Cost of Production'!I35&gt;0,($E109*'8 Cost of Production'!I9/'8 Cost of Production'!I35),0)</f>
        <v>0</v>
      </c>
      <c r="J111" s="3">
        <f>IF('8 Cost of Production'!J35&gt;0,($E109*'8 Cost of Production'!J9/'8 Cost of Production'!J35),0)</f>
        <v>0</v>
      </c>
      <c r="K111" s="3">
        <f>IF('8 Cost of Production'!K35&gt;0,($E109*'8 Cost of Production'!K9/'8 Cost of Production'!K35),0)</f>
        <v>0</v>
      </c>
      <c r="L111" s="3">
        <f>IF('8 Cost of Production'!L35&gt;0,($E109*'8 Cost of Production'!L9/'8 Cost of Production'!L35),0)</f>
        <v>0</v>
      </c>
      <c r="M111" s="3">
        <f>IF('8 Cost of Production'!M35&gt;0,($E109*'8 Cost of Production'!M9/'8 Cost of Production'!M35),0)</f>
        <v>0</v>
      </c>
      <c r="N111" s="3">
        <f>IF('8 Cost of Production'!N35&gt;0,($E109*'8 Cost of Production'!N9/'8 Cost of Production'!N35),0)</f>
        <v>0</v>
      </c>
      <c r="O111" s="3">
        <f>IF('8 Cost of Production'!O35&gt;0,($E109*'8 Cost of Production'!O9/'8 Cost of Production'!O35),0)</f>
        <v>0</v>
      </c>
      <c r="P111" s="3">
        <f>IF('8 Cost of Production'!P35&gt;0,($E109*'8 Cost of Production'!P9/'8 Cost of Production'!P35),0)</f>
        <v>0</v>
      </c>
      <c r="Q111" s="3">
        <f>IF('8 Cost of Production'!Q35&gt;0,($E109*'8 Cost of Production'!Q9/'8 Cost of Production'!Q35),0)</f>
        <v>0</v>
      </c>
      <c r="R111" s="3">
        <f>IF('8 Cost of Production'!R35&gt;0,($E109*'8 Cost of Production'!R9/'8 Cost of Production'!R35),0)</f>
        <v>0</v>
      </c>
      <c r="S111" s="3">
        <f>IF('8 Cost of Production'!S35&gt;0,($E109*'8 Cost of Production'!S9/'8 Cost of Production'!S35),0)</f>
        <v>0</v>
      </c>
      <c r="T111" s="3">
        <f>IF('8 Cost of Production'!T35&gt;0,($E109*'8 Cost of Production'!T9/'8 Cost of Production'!T35),0)</f>
        <v>0</v>
      </c>
      <c r="U111" s="3">
        <f>IF('8 Cost of Production'!U35&gt;0,($E109*'8 Cost of Production'!U9/'8 Cost of Production'!U35),0)</f>
        <v>0</v>
      </c>
      <c r="V111" s="3">
        <f>IF('8 Cost of Production'!V35&gt;0,($E109*'8 Cost of Production'!V9/'8 Cost of Production'!V35),0)</f>
        <v>0</v>
      </c>
      <c r="W111" s="3">
        <f>IF('8 Cost of Production'!W35&gt;0,($E109*'8 Cost of Production'!W9/'8 Cost of Production'!W35),0)</f>
        <v>0</v>
      </c>
      <c r="X111" s="3">
        <f>IF('8 Cost of Production'!X35&gt;0,($E109*'8 Cost of Production'!X9/'8 Cost of Production'!X35),0)</f>
        <v>0</v>
      </c>
      <c r="Y111" s="3">
        <f>IF('8 Cost of Production'!Y35&gt;0,($E109*'8 Cost of Production'!Y9/'8 Cost of Production'!Y35),0)</f>
        <v>0</v>
      </c>
      <c r="Z111" s="3">
        <f>IF('8 Cost of Production'!Z35&gt;0,($E109*'8 Cost of Production'!Z9/'8 Cost of Production'!Z35),0)</f>
        <v>0</v>
      </c>
      <c r="AA111" s="3">
        <f>IF('8 Cost of Production'!AA35&gt;0,($E109*'8 Cost of Production'!AA9/'8 Cost of Production'!AA35),0)</f>
        <v>0</v>
      </c>
      <c r="AB111" s="3">
        <f>IF('8 Cost of Production'!AB35&gt;0,($E109*'8 Cost of Production'!AB9/'8 Cost of Production'!AB35),0)</f>
        <v>0</v>
      </c>
    </row>
    <row r="112" spans="2:28" x14ac:dyDescent="0.2">
      <c r="B112" s="64"/>
      <c r="C112" s="1"/>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2:28" x14ac:dyDescent="0.2">
      <c r="B113" s="64" t="s">
        <v>396</v>
      </c>
      <c r="C113" s="1"/>
      <c r="D113" s="2"/>
      <c r="E113" s="37" t="e">
        <f>E109+E59+AE29</f>
        <v>#VALUE!</v>
      </c>
      <c r="F113" s="2"/>
      <c r="G113" s="2"/>
      <c r="H113" s="2"/>
      <c r="I113" s="2"/>
      <c r="J113" s="2"/>
      <c r="K113" s="2"/>
      <c r="L113" s="2"/>
      <c r="M113" s="2"/>
      <c r="N113" s="2"/>
      <c r="O113" s="2"/>
      <c r="P113" s="2"/>
      <c r="Q113" s="2"/>
      <c r="R113" s="2"/>
      <c r="S113" s="2"/>
      <c r="T113" s="2"/>
      <c r="U113" s="2"/>
      <c r="V113" s="2"/>
      <c r="W113" s="2"/>
      <c r="X113" s="2"/>
      <c r="Y113" s="2"/>
      <c r="Z113" s="2"/>
      <c r="AA113" s="2"/>
      <c r="AB113" s="2"/>
    </row>
    <row r="114" spans="2:28" x14ac:dyDescent="0.2">
      <c r="B114" s="64"/>
      <c r="C114" s="1"/>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2:28" ht="13.5" thickBot="1" x14ac:dyDescent="0.25">
      <c r="B115" s="65"/>
      <c r="C115" s="38"/>
      <c r="D115" s="54">
        <f>'8 Cost of Production'!D98</f>
        <v>0</v>
      </c>
      <c r="E115" s="54">
        <f>'8 Cost of Production'!E98</f>
        <v>0</v>
      </c>
      <c r="F115" s="54">
        <f>'8 Cost of Production'!F98</f>
        <v>0</v>
      </c>
      <c r="G115" s="54">
        <f>'8 Cost of Production'!G98</f>
        <v>0</v>
      </c>
      <c r="H115" s="54">
        <f>'8 Cost of Production'!H98</f>
        <v>0</v>
      </c>
      <c r="I115" s="54">
        <f>'8 Cost of Production'!I98</f>
        <v>0</v>
      </c>
      <c r="J115" s="54">
        <f>'8 Cost of Production'!J98</f>
        <v>0</v>
      </c>
      <c r="K115" s="54">
        <f>'8 Cost of Production'!K98</f>
        <v>0</v>
      </c>
      <c r="L115" s="54">
        <f>'8 Cost of Production'!L98</f>
        <v>0</v>
      </c>
      <c r="M115" s="54">
        <f>'8 Cost of Production'!M98</f>
        <v>0</v>
      </c>
      <c r="N115" s="54">
        <f>'8 Cost of Production'!N98</f>
        <v>0</v>
      </c>
      <c r="O115" s="54">
        <f>'8 Cost of Production'!O98</f>
        <v>0</v>
      </c>
      <c r="P115" s="54">
        <f>'8 Cost of Production'!P98</f>
        <v>0</v>
      </c>
      <c r="Q115" s="54">
        <f>'8 Cost of Production'!Q98</f>
        <v>0</v>
      </c>
      <c r="R115" s="54">
        <f>'8 Cost of Production'!R98</f>
        <v>0</v>
      </c>
      <c r="S115" s="54">
        <f>'8 Cost of Production'!S98</f>
        <v>0</v>
      </c>
      <c r="T115" s="54">
        <f>'8 Cost of Production'!T98</f>
        <v>0</v>
      </c>
      <c r="U115" s="54">
        <f>'8 Cost of Production'!U98</f>
        <v>0</v>
      </c>
      <c r="V115" s="54">
        <f>'8 Cost of Production'!V98</f>
        <v>0</v>
      </c>
      <c r="W115" s="54">
        <f>'8 Cost of Production'!W98</f>
        <v>0</v>
      </c>
      <c r="X115" s="54">
        <f>'8 Cost of Production'!X98</f>
        <v>0</v>
      </c>
      <c r="Y115" s="54">
        <f>'8 Cost of Production'!Y98</f>
        <v>0</v>
      </c>
      <c r="Z115" s="54">
        <f>'8 Cost of Production'!Z98</f>
        <v>0</v>
      </c>
      <c r="AA115" s="54">
        <f>'8 Cost of Production'!AA98</f>
        <v>0</v>
      </c>
      <c r="AB115" s="54">
        <f>'8 Cost of Production'!AB98</f>
        <v>0</v>
      </c>
    </row>
    <row r="116" spans="2:28" x14ac:dyDescent="0.2">
      <c r="B116" s="64" t="s">
        <v>236</v>
      </c>
      <c r="C116" s="1"/>
      <c r="D116" s="3" t="e">
        <f>IF('8 Cost of Production'!D100&gt;0,(('8 Cost of Production'!D37/'1 Enterprises'!D15)+D111),0)</f>
        <v>#VALUE!</v>
      </c>
      <c r="E116" s="3" t="e">
        <f>IF('8 Cost of Production'!E100&gt;0,(('8 Cost of Production'!E37/'1 Enterprises'!E15)+E111),0)</f>
        <v>#VALUE!</v>
      </c>
      <c r="F116" s="3" t="e">
        <f>IF('8 Cost of Production'!F100&gt;0,(('8 Cost of Production'!F37/'1 Enterprises'!F15)+F111),0)</f>
        <v>#VALUE!</v>
      </c>
      <c r="G116" s="3" t="e">
        <f>IF('8 Cost of Production'!G100&gt;0,(('8 Cost of Production'!G37/'1 Enterprises'!G15)+G111),0)</f>
        <v>#VALUE!</v>
      </c>
      <c r="H116" s="3" t="e">
        <f>IF('8 Cost of Production'!H100&gt;0,(('8 Cost of Production'!H37/'1 Enterprises'!H15)+H111),0)</f>
        <v>#VALUE!</v>
      </c>
      <c r="I116" s="3" t="e">
        <f>IF('8 Cost of Production'!I100&gt;0,(('8 Cost of Production'!I37/'1 Enterprises'!I15)+I111),0)</f>
        <v>#VALUE!</v>
      </c>
      <c r="J116" s="3" t="e">
        <f>IF('8 Cost of Production'!J100&gt;0,(('8 Cost of Production'!J37/'1 Enterprises'!J15)+J111),0)</f>
        <v>#VALUE!</v>
      </c>
      <c r="K116" s="3" t="e">
        <f>IF('8 Cost of Production'!K100&gt;0,(('8 Cost of Production'!K37/'1 Enterprises'!K15)+K111),0)</f>
        <v>#VALUE!</v>
      </c>
      <c r="L116" s="3" t="e">
        <f>IF('8 Cost of Production'!L100&gt;0,(('8 Cost of Production'!L37/'1 Enterprises'!L15)+L111),0)</f>
        <v>#VALUE!</v>
      </c>
      <c r="M116" s="3" t="e">
        <f>IF('8 Cost of Production'!M100&gt;0,(('8 Cost of Production'!M37/'1 Enterprises'!M15)+M111),0)</f>
        <v>#VALUE!</v>
      </c>
      <c r="N116" s="3" t="e">
        <f>IF('8 Cost of Production'!N100&gt;0,(('8 Cost of Production'!N37/'1 Enterprises'!N15)+N111),0)</f>
        <v>#VALUE!</v>
      </c>
      <c r="O116" s="3" t="e">
        <f>IF('8 Cost of Production'!O100&gt;0,(('8 Cost of Production'!O37/'1 Enterprises'!O15)+O111),0)</f>
        <v>#VALUE!</v>
      </c>
      <c r="P116" s="3" t="e">
        <f>IF('8 Cost of Production'!P100&gt;0,(('8 Cost of Production'!P37/'1 Enterprises'!P15)+P111),0)</f>
        <v>#VALUE!</v>
      </c>
      <c r="Q116" s="3" t="e">
        <f>IF('8 Cost of Production'!Q100&gt;0,(('8 Cost of Production'!Q37/'1 Enterprises'!Q15)+Q111),0)</f>
        <v>#VALUE!</v>
      </c>
      <c r="R116" s="3" t="e">
        <f>IF('8 Cost of Production'!R100&gt;0,(('8 Cost of Production'!R37/'1 Enterprises'!R15)+R111),0)</f>
        <v>#VALUE!</v>
      </c>
      <c r="S116" s="3" t="e">
        <f>IF('8 Cost of Production'!S100&gt;0,(('8 Cost of Production'!S37/'1 Enterprises'!S15)+S111),0)</f>
        <v>#VALUE!</v>
      </c>
      <c r="T116" s="3" t="e">
        <f>IF('8 Cost of Production'!T100&gt;0,(('8 Cost of Production'!T37/'1 Enterprises'!T15)+T111),0)</f>
        <v>#VALUE!</v>
      </c>
      <c r="U116" s="3" t="e">
        <f>IF('8 Cost of Production'!U100&gt;0,(('8 Cost of Production'!U37/'1 Enterprises'!U15)+U111),0)</f>
        <v>#VALUE!</v>
      </c>
      <c r="V116" s="3" t="e">
        <f>IF('8 Cost of Production'!V100&gt;0,(('8 Cost of Production'!V37/'1 Enterprises'!V15)+V111),0)</f>
        <v>#VALUE!</v>
      </c>
      <c r="W116" s="3" t="e">
        <f>IF('8 Cost of Production'!W100&gt;0,(('8 Cost of Production'!W37/'1 Enterprises'!W15)+W111),0)</f>
        <v>#VALUE!</v>
      </c>
      <c r="X116" s="3" t="e">
        <f>IF('8 Cost of Production'!X100&gt;0,(('8 Cost of Production'!X37/'1 Enterprises'!X15)+X111),0)</f>
        <v>#VALUE!</v>
      </c>
      <c r="Y116" s="3" t="e">
        <f>IF('8 Cost of Production'!Y100&gt;0,(('8 Cost of Production'!Y37/'1 Enterprises'!Y15)+Y111),0)</f>
        <v>#VALUE!</v>
      </c>
      <c r="Z116" s="3" t="e">
        <f>IF('8 Cost of Production'!Z100&gt;0,(('8 Cost of Production'!Z37/'1 Enterprises'!Z15)+Z111),0)</f>
        <v>#VALUE!</v>
      </c>
      <c r="AA116" s="3" t="e">
        <f>IF('8 Cost of Production'!AA100&gt;0,(('8 Cost of Production'!AA37/'1 Enterprises'!AA15)+AA111),0)</f>
        <v>#VALUE!</v>
      </c>
      <c r="AB116" s="3" t="e">
        <f>IF('8 Cost of Production'!AB100&gt;0,(('8 Cost of Production'!AB37/'1 Enterprises'!AB15)+AB111),0)</f>
        <v>#VALUE!</v>
      </c>
    </row>
    <row r="117" spans="2:28" s="134" customFormat="1" ht="15.75" x14ac:dyDescent="0.25">
      <c r="B117" s="243" t="s">
        <v>49</v>
      </c>
      <c r="C117" s="244"/>
      <c r="D117" s="246" t="e">
        <f>IF(D116&gt;0,(D116/'1 Enterprises'!D8),0)</f>
        <v>#VALUE!</v>
      </c>
      <c r="E117" s="246" t="e">
        <f>IF(E116&gt;0,(E116/'1 Enterprises'!E8),0)</f>
        <v>#VALUE!</v>
      </c>
      <c r="F117" s="246" t="e">
        <f>IF(F116&gt;0,(F116/'1 Enterprises'!F8),0)</f>
        <v>#VALUE!</v>
      </c>
      <c r="G117" s="246" t="e">
        <f>IF(G116&gt;0,(G116/'1 Enterprises'!G8),0)</f>
        <v>#VALUE!</v>
      </c>
      <c r="H117" s="246" t="e">
        <f>IF(H116&gt;0,(H116/'1 Enterprises'!H8),0)</f>
        <v>#VALUE!</v>
      </c>
      <c r="I117" s="246" t="e">
        <f>IF(I116&gt;0,(I116/'1 Enterprises'!I8),0)</f>
        <v>#VALUE!</v>
      </c>
      <c r="J117" s="246" t="e">
        <f>IF(J116&gt;0,(J116/'1 Enterprises'!J8),0)</f>
        <v>#VALUE!</v>
      </c>
      <c r="K117" s="246" t="e">
        <f>IF(K116&gt;0,(K116/'1 Enterprises'!K8),0)</f>
        <v>#VALUE!</v>
      </c>
      <c r="L117" s="246" t="e">
        <f>IF(L116&gt;0,(L116/'1 Enterprises'!L8),0)</f>
        <v>#VALUE!</v>
      </c>
      <c r="M117" s="246" t="e">
        <f>IF(M116&gt;0,(M116/'1 Enterprises'!M8),0)</f>
        <v>#VALUE!</v>
      </c>
      <c r="N117" s="246" t="e">
        <f>IF(N116&gt;0,(N116/'1 Enterprises'!N8),0)</f>
        <v>#VALUE!</v>
      </c>
      <c r="O117" s="246" t="e">
        <f>IF(O116&gt;0,(O116/'1 Enterprises'!O8),0)</f>
        <v>#VALUE!</v>
      </c>
      <c r="P117" s="246" t="e">
        <f>IF(P116&gt;0,(P116/'1 Enterprises'!P8),0)</f>
        <v>#VALUE!</v>
      </c>
      <c r="Q117" s="246" t="e">
        <f>IF(Q116&gt;0,(Q116/'1 Enterprises'!Q8),0)</f>
        <v>#VALUE!</v>
      </c>
      <c r="R117" s="246" t="e">
        <f>IF(R116&gt;0,(R116/'1 Enterprises'!R8),0)</f>
        <v>#VALUE!</v>
      </c>
      <c r="S117" s="246" t="e">
        <f>IF(S116&gt;0,(S116/'1 Enterprises'!S8),0)</f>
        <v>#VALUE!</v>
      </c>
      <c r="T117" s="246" t="e">
        <f>IF(T116&gt;0,(T116/'1 Enterprises'!T8),0)</f>
        <v>#VALUE!</v>
      </c>
      <c r="U117" s="246" t="e">
        <f>IF(U116&gt;0,(U116/'1 Enterprises'!U8),0)</f>
        <v>#VALUE!</v>
      </c>
      <c r="V117" s="246" t="e">
        <f>IF(V116&gt;0,(V116/'1 Enterprises'!V8),0)</f>
        <v>#VALUE!</v>
      </c>
      <c r="W117" s="246" t="e">
        <f>IF(W116&gt;0,(W116/'1 Enterprises'!W8),0)</f>
        <v>#VALUE!</v>
      </c>
      <c r="X117" s="246" t="e">
        <f>IF(X116&gt;0,(X116/'1 Enterprises'!X8),0)</f>
        <v>#VALUE!</v>
      </c>
      <c r="Y117" s="246" t="e">
        <f>IF(Y116&gt;0,(Y116/'1 Enterprises'!Y8),0)</f>
        <v>#VALUE!</v>
      </c>
      <c r="Z117" s="246" t="e">
        <f>IF(Z116&gt;0,(Z116/'1 Enterprises'!Z8),0)</f>
        <v>#VALUE!</v>
      </c>
      <c r="AA117" s="246" t="e">
        <f>IF(AA116&gt;0,(AA116/'1 Enterprises'!AA8),0)</f>
        <v>#VALUE!</v>
      </c>
      <c r="AB117" s="246" t="e">
        <f>IF(AB116&gt;0,(AB116/'1 Enterprises'!AB8),0)</f>
        <v>#VALUE!</v>
      </c>
    </row>
    <row r="118" spans="2:28" x14ac:dyDescent="0.2">
      <c r="B118" s="64"/>
      <c r="C118" s="1"/>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2:28" x14ac:dyDescent="0.2">
      <c r="B119"/>
    </row>
  </sheetData>
  <sheetProtection sheet="1" objects="1" scenarios="1"/>
  <phoneticPr fontId="0" type="noConversion"/>
  <pageMargins left="0.75" right="0.75" top="0.25" bottom="0.5" header="0" footer="0.5"/>
  <pageSetup orientation="portrait"/>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Introduction</vt:lpstr>
      <vt:lpstr>1 Enterprises</vt:lpstr>
      <vt:lpstr>2 Income Statement</vt:lpstr>
      <vt:lpstr>3 Fertilizer</vt:lpstr>
      <vt:lpstr>4 Pesticide</vt:lpstr>
      <vt:lpstr>5 Substrate</vt:lpstr>
      <vt:lpstr>6 Overwintering</vt:lpstr>
      <vt:lpstr>7 Labor Help</vt:lpstr>
      <vt:lpstr>8 Cost of Production</vt:lpstr>
      <vt:lpstr>9 COP Summary</vt:lpstr>
      <vt:lpstr>10 Sale Price Projection</vt:lpstr>
      <vt:lpstr>Strategic Profitability Model</vt:lpstr>
      <vt:lpstr>Sheet1</vt:lpstr>
      <vt:lpstr>'2 Income Statement'!Print_Area</vt:lpstr>
      <vt:lpstr>'8 Cost of Production'!Print_Area</vt:lpstr>
    </vt:vector>
  </TitlesOfParts>
  <Company>MSU EXTENSION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A. Betz</dc:creator>
  <cp:lastModifiedBy>DJW</cp:lastModifiedBy>
  <cp:lastPrinted>2007-03-01T11:35:15Z</cp:lastPrinted>
  <dcterms:created xsi:type="dcterms:W3CDTF">2001-01-08T02:30:23Z</dcterms:created>
  <dcterms:modified xsi:type="dcterms:W3CDTF">2014-02-14T16:30:37Z</dcterms:modified>
</cp:coreProperties>
</file>